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270" windowWidth="15105" windowHeight="8295" tabRatio="832" activeTab="2"/>
  </bookViews>
  <sheets>
    <sheet name="INDEX" sheetId="1" r:id="rId1"/>
    <sheet name="1 年度別" sheetId="2" r:id="rId2"/>
    <sheet name="2 利用関係(1)" sheetId="3" r:id="rId3"/>
    <sheet name="2 利用関係(2)"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definedNames>
    <definedName name="_xlnm.Print_Area" localSheetId="10">'10 資金別'!$A$1:$O$41</definedName>
    <definedName name="_xlnm.Print_Area" localSheetId="11">'11 持家'!$A$1:$P$17</definedName>
    <definedName name="_xlnm.Print_Area" localSheetId="2">'2 利用関係(1)'!$A$1:$Q$99</definedName>
    <definedName name="_xlnm.Print_Area" localSheetId="3">'2 利用関係(2)'!$A$1:$Q$99</definedName>
    <definedName name="_xlnm.Print_Area" localSheetId="4">'4 各地域'!$A$1:$O$36</definedName>
    <definedName name="_xlnm.Print_Area" localSheetId="5">'5 県北'!$A$1:$O$53</definedName>
    <definedName name="_xlnm.Print_Area" localSheetId="6">'6 県央'!$A$1:$O$39</definedName>
    <definedName name="_xlnm.Print_Area" localSheetId="7">'7 鹿行'!$A$1:$O$34</definedName>
    <definedName name="_xlnm.Print_Area" localSheetId="8">'8 県南'!$A$1:$O$79</definedName>
    <definedName name="_xlnm.Print_Area" localSheetId="9">'9 県西'!$A$1:$O$59</definedName>
  </definedNames>
  <calcPr fullCalcOnLoad="1"/>
</workbook>
</file>

<file path=xl/sharedStrings.xml><?xml version="1.0" encoding="utf-8"?>
<sst xmlns="http://schemas.openxmlformats.org/spreadsheetml/2006/main" count="919" uniqueCount="206">
  <si>
    <t>茨城県持家戸建新設住宅着工統計</t>
  </si>
  <si>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</si>
  <si>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</si>
  <si>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</si>
  <si>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</si>
  <si>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</si>
  <si>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</si>
  <si>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</si>
  <si>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</si>
  <si>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</si>
  <si>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</si>
  <si>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</si>
  <si>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</si>
  <si>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</si>
  <si>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</si>
  <si>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</si>
  <si>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</si>
  <si>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</si>
  <si>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</si>
  <si>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</si>
  <si>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</si>
  <si>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</si>
  <si>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</si>
  <si>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</si>
  <si>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</si>
  <si>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</si>
  <si>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</si>
  <si>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</si>
  <si>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</si>
  <si>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</si>
  <si>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</si>
  <si>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</si>
  <si>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</si>
  <si>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</si>
  <si>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　(　『月刊 住宅着工統計』より作成 )</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</si>
  <si>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</si>
  <si>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</si>
  <si>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</si>
  <si>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</si>
  <si>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</si>
  <si>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</si>
  <si>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</si>
  <si>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</si>
  <si>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</si>
  <si>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</si>
  <si>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</si>
  <si>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</si>
  <si>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</si>
  <si>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</si>
  <si>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</si>
  <si>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</si>
  <si>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</si>
  <si>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</si>
  <si>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</si>
  <si>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</si>
  <si>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</si>
  <si>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</si>
  <si>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</si>
  <si>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</si>
  <si>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</si>
  <si>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</si>
  <si>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高萩市</t>
  </si>
  <si>
    <t>常陸太田市</t>
  </si>
  <si>
    <t>ひたちなか市</t>
  </si>
  <si>
    <t>大子町</t>
  </si>
  <si>
    <t>東海村</t>
  </si>
  <si>
    <t>笠間市</t>
  </si>
  <si>
    <t>茨城町</t>
  </si>
  <si>
    <t>大洗町</t>
  </si>
  <si>
    <t>美浦村</t>
  </si>
  <si>
    <t>つくば市</t>
  </si>
  <si>
    <t>牛久市</t>
  </si>
  <si>
    <t>取手市</t>
  </si>
  <si>
    <t>阿見町</t>
  </si>
  <si>
    <t>利根町</t>
  </si>
  <si>
    <t>河内町</t>
  </si>
  <si>
    <t>下妻市</t>
  </si>
  <si>
    <t>結城市</t>
  </si>
  <si>
    <t>八千代町</t>
  </si>
  <si>
    <t>境町</t>
  </si>
  <si>
    <t>五霞町</t>
  </si>
  <si>
    <t>持    家</t>
  </si>
  <si>
    <t>貸    家</t>
  </si>
  <si>
    <t>給与住宅</t>
  </si>
  <si>
    <t>民間資金</t>
  </si>
  <si>
    <t>　　 構成比</t>
  </si>
  <si>
    <t>公営住宅</t>
  </si>
  <si>
    <t>　 　構成比</t>
  </si>
  <si>
    <t xml:space="preserve"> 　　構成比</t>
  </si>
  <si>
    <t>その他</t>
  </si>
  <si>
    <t>（　『月刊 住宅着工統計』より作成　）　</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</si>
  <si>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</si>
  <si>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</si>
  <si>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</si>
  <si>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</si>
  <si>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</si>
  <si>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</si>
  <si>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</si>
  <si>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</si>
  <si>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</si>
  <si>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</si>
  <si>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</si>
  <si>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</si>
  <si>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</si>
  <si>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t>
  </si>
  <si>
    <t>民間資金のみで建てた住宅</t>
  </si>
  <si>
    <t>公営</t>
  </si>
  <si>
    <t>公営住宅法に基づいて、国から補助を受けた住宅及び住宅地区改良法により建てた住宅</t>
  </si>
  <si>
    <t>（国及び都道府県から補助を受けて建てた場合を含む）</t>
  </si>
  <si>
    <t>公庫</t>
  </si>
  <si>
    <t>住宅金融公庫から融資を受けて建てた住宅</t>
  </si>
  <si>
    <t>（融資額の大小に関係なく一部でも公庫資金の融資を受けて建てた場合を含む）</t>
  </si>
  <si>
    <t>公団</t>
  </si>
  <si>
    <t>都市基盤整備公団が分譲し又は賃貸するために建てた住宅</t>
  </si>
  <si>
    <t>４月</t>
  </si>
  <si>
    <t xml:space="preserve">      非  木  造</t>
  </si>
  <si>
    <t>６０年度</t>
  </si>
  <si>
    <t>６１年度</t>
  </si>
  <si>
    <t>６２年度</t>
  </si>
  <si>
    <t>６３年度</t>
  </si>
  <si>
    <t>元年度</t>
  </si>
  <si>
    <t>２年度</t>
  </si>
  <si>
    <t>３年度</t>
  </si>
  <si>
    <t>４年度</t>
  </si>
  <si>
    <t>５年度</t>
  </si>
  <si>
    <t>６年度</t>
  </si>
  <si>
    <t>７年度</t>
  </si>
  <si>
    <t>８年度</t>
  </si>
  <si>
    <t>９年度</t>
  </si>
  <si>
    <t>１０年度</t>
  </si>
  <si>
    <t>１１年度</t>
  </si>
  <si>
    <t>１２年度</t>
  </si>
  <si>
    <t>１３年度</t>
  </si>
  <si>
    <t>１４年度</t>
  </si>
  <si>
    <t>１5年度</t>
  </si>
  <si>
    <t>１6年度</t>
  </si>
  <si>
    <t>１７年度</t>
  </si>
  <si>
    <t>計</t>
  </si>
  <si>
    <t>県北</t>
  </si>
  <si>
    <t>さらに各地域の市町村別の住宅着工戸数を知りたいときは下のボタンを押してください。</t>
  </si>
  <si>
    <t>地域</t>
  </si>
  <si>
    <t>日立市</t>
  </si>
  <si>
    <t>常陸大宮市</t>
  </si>
  <si>
    <t>那珂市</t>
  </si>
  <si>
    <t>水戸市</t>
  </si>
  <si>
    <t>小美玉市</t>
  </si>
  <si>
    <t>（H18.3.27～）</t>
  </si>
  <si>
    <t>城里町</t>
  </si>
  <si>
    <t>潮来市</t>
  </si>
  <si>
    <t>鉾田市（H17.10.11～）</t>
  </si>
  <si>
    <t>神栖市（H17.8.1～）</t>
  </si>
  <si>
    <t>行方市(H17.9.2～）</t>
  </si>
  <si>
    <t>土浦市</t>
  </si>
  <si>
    <t>石岡市</t>
  </si>
  <si>
    <t>龍ヶ崎市</t>
  </si>
  <si>
    <t>守谷市</t>
  </si>
  <si>
    <t>稲敷市</t>
  </si>
  <si>
    <t>かすみがうら市</t>
  </si>
  <si>
    <t>つくばみらい市</t>
  </si>
  <si>
    <t>古河市</t>
  </si>
  <si>
    <t>筑西市</t>
  </si>
  <si>
    <t>坂東市</t>
  </si>
  <si>
    <t>桜川市（H17.10.1～）</t>
  </si>
  <si>
    <t>常総市（H18.1.1～）</t>
  </si>
  <si>
    <t>茨城県　資金別住宅着工戸数</t>
  </si>
  <si>
    <t xml:space="preserve"> </t>
  </si>
  <si>
    <t>　</t>
  </si>
  <si>
    <t xml:space="preserve">７月 </t>
  </si>
  <si>
    <t>１１月　</t>
  </si>
  <si>
    <t>計</t>
  </si>
  <si>
    <t>総　計</t>
  </si>
  <si>
    <t>都市再生機構建設住宅</t>
  </si>
  <si>
    <t xml:space="preserve"> </t>
  </si>
  <si>
    <t>　(　『月刊 住宅着工統計』より作成 )</t>
  </si>
  <si>
    <t>１８年度</t>
  </si>
  <si>
    <t>住宅金融支援機構融資住宅</t>
  </si>
  <si>
    <t>鹿嶋市</t>
  </si>
  <si>
    <t>１９年度</t>
  </si>
  <si>
    <r>
      <t>（</t>
    </r>
    <r>
      <rPr>
        <b/>
        <sz val="14"/>
        <rFont val="ＭＳ Ｐゴシック"/>
        <family val="3"/>
      </rPr>
      <t>平成20年度）</t>
    </r>
  </si>
  <si>
    <t>-</t>
  </si>
  <si>
    <t>-</t>
  </si>
  <si>
    <t>-</t>
  </si>
  <si>
    <t>２０年度</t>
  </si>
  <si>
    <t>（平成21年度）</t>
  </si>
  <si>
    <r>
      <t>（</t>
    </r>
    <r>
      <rPr>
        <b/>
        <sz val="14"/>
        <rFont val="ＭＳ Ｐゴシック"/>
        <family val="3"/>
      </rPr>
      <t>平成21年度）</t>
    </r>
  </si>
  <si>
    <t>（平成21年度）</t>
  </si>
  <si>
    <t>（平成21年度）</t>
  </si>
  <si>
    <t>（平成21年度）</t>
  </si>
  <si>
    <t>（平成21年度）</t>
  </si>
  <si>
    <t>（平成21年度）</t>
  </si>
  <si>
    <t>(平成21年度）</t>
  </si>
  <si>
    <t>（平成21年度）</t>
  </si>
  <si>
    <t>茨城県住宅着工データ（平成21年度）</t>
  </si>
  <si>
    <t>参考）特定行政庁を除く</t>
  </si>
  <si>
    <t>４月</t>
  </si>
  <si>
    <t>5月</t>
  </si>
  <si>
    <t>6月</t>
  </si>
  <si>
    <t>7月</t>
  </si>
  <si>
    <t>8月</t>
  </si>
  <si>
    <t>9月</t>
  </si>
  <si>
    <t>特定行政庁を除く</t>
  </si>
  <si>
    <t>10月</t>
  </si>
  <si>
    <t>11月</t>
  </si>
  <si>
    <t>12月</t>
  </si>
  <si>
    <t>1月</t>
  </si>
  <si>
    <t>2月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</si>
</sst>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s>
  <fonts count="20">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s>
  <fills count="18">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52"/>
        <bgColor indexed="64"/>
      </patternFill>
    </fill>
    <fill>
      <patternFill patternType="solid">
        <fgColor indexed="12"/>
        <bgColor indexed="64"/>
      </patternFill>
    </fill>
    <fill>
      <patternFill patternType="solid">
        <fgColor indexed="49"/>
        <bgColor indexed="64"/>
      </patternFill>
    </fill>
    <fill>
      <patternFill patternType="solid">
        <fgColor indexed="14"/>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s>
  <borders count="246">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style="thick"/>
      <bottom style="thin"/>
    </border>
    <border>
      <left style="thin"/>
      <right style="thin"/>
      <top style="thick"/>
      <bottom style="thin"/>
    </border>
    <border>
      <left style="double"/>
      <right style="thick"/>
      <top style="thick"/>
      <bottom style="thin"/>
    </border>
    <border>
      <left style="thin"/>
      <right>
        <color indexed="63"/>
      </right>
      <top style="thin"/>
      <bottom style="thin"/>
    </border>
    <border>
      <left style="double"/>
      <right style="thick"/>
      <top style="thin"/>
      <bottom style="thin"/>
    </border>
    <border>
      <left style="thin"/>
      <right>
        <color indexed="63"/>
      </right>
      <top style="thin"/>
      <bottom>
        <color indexed="63"/>
      </bottom>
    </border>
    <border>
      <left style="thin"/>
      <right>
        <color indexed="63"/>
      </right>
      <top style="dashed"/>
      <bottom style="thin"/>
    </border>
    <border>
      <left>
        <color indexed="63"/>
      </left>
      <right>
        <color indexed="63"/>
      </right>
      <top style="thin"/>
      <bottom style="dashed"/>
    </border>
    <border>
      <left>
        <color indexed="63"/>
      </left>
      <right>
        <color indexed="63"/>
      </right>
      <top>
        <color indexed="63"/>
      </top>
      <bottom style="thin"/>
    </border>
    <border>
      <left style="thick"/>
      <right>
        <color indexed="63"/>
      </right>
      <top style="thin"/>
      <bottom style="dashed"/>
    </border>
    <border>
      <left>
        <color indexed="63"/>
      </left>
      <right style="thin"/>
      <top style="thin"/>
      <bottom style="dashed"/>
    </border>
    <border>
      <left style="thick"/>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color indexed="63"/>
      </left>
      <right style="thick"/>
      <top style="thick"/>
      <bottom>
        <color indexed="63"/>
      </bottom>
    </border>
    <border>
      <left style="thick"/>
      <right style="thin"/>
      <top style="double"/>
      <bottom>
        <color indexed="63"/>
      </bottom>
    </border>
    <border>
      <left style="thin"/>
      <right>
        <color indexed="63"/>
      </right>
      <top style="double"/>
      <bottom>
        <color indexed="63"/>
      </botto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style="thick"/>
      <right style="thin"/>
      <top>
        <color indexed="63"/>
      </top>
      <bottom>
        <color indexed="63"/>
      </bottom>
    </border>
    <border>
      <left style="double"/>
      <right style="thin"/>
      <top style="thin"/>
      <bottom style="dashed"/>
    </border>
    <border>
      <left style="thin"/>
      <right style="thin"/>
      <top style="thin"/>
      <bottom style="dashed"/>
    </border>
    <border>
      <left style="thin"/>
      <right style="double"/>
      <top style="thin"/>
      <bottom style="dashed"/>
    </border>
    <border>
      <left style="double"/>
      <right style="thick"/>
      <top style="thin"/>
      <bottom style="dotted"/>
    </border>
    <border>
      <left style="double"/>
      <right style="thin"/>
      <top style="thin"/>
      <bottom>
        <color indexed="63"/>
      </bottom>
    </border>
    <border>
      <left style="thin"/>
      <right style="thin"/>
      <top style="thin"/>
      <bottom>
        <color indexed="63"/>
      </bottom>
    </border>
    <border>
      <left style="double"/>
      <right style="thick"/>
      <top>
        <color indexed="63"/>
      </top>
      <bottom style="dotted"/>
    </border>
    <border>
      <left style="double"/>
      <right style="thin"/>
      <top>
        <color indexed="63"/>
      </top>
      <bottom style="dashed"/>
    </border>
    <border>
      <left style="thin"/>
      <right style="thin"/>
      <top>
        <color indexed="63"/>
      </top>
      <bottom style="dashed"/>
    </border>
    <border>
      <left style="thin"/>
      <right style="double"/>
      <top>
        <color indexed="63"/>
      </top>
      <bottom style="dashed"/>
    </border>
    <border>
      <left style="double"/>
      <right style="thick"/>
      <top style="double"/>
      <bottom style="dotted"/>
    </border>
    <border>
      <left style="thin"/>
      <right style="double"/>
      <top style="thin"/>
      <bottom>
        <color indexed="63"/>
      </botto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color indexed="63"/>
      </left>
      <right style="thick"/>
      <top>
        <color indexed="63"/>
      </top>
      <bottom style="dotted"/>
    </border>
    <border>
      <left>
        <color indexed="63"/>
      </left>
      <right style="thick"/>
      <top style="double"/>
      <bottom style="dashed"/>
    </border>
    <border>
      <left>
        <color indexed="63"/>
      </left>
      <right style="thick"/>
      <top style="thin"/>
      <bottom style="dashed"/>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thin"/>
      <right style="thin"/>
      <top>
        <color indexed="63"/>
      </top>
      <bottom style="thin"/>
    </border>
    <border>
      <left>
        <color indexed="63"/>
      </left>
      <right style="thick"/>
      <top style="double"/>
      <bottom style="thin"/>
    </border>
    <border>
      <left>
        <color indexed="63"/>
      </left>
      <right style="thick"/>
      <top>
        <color indexed="63"/>
      </top>
      <bottom>
        <color indexed="63"/>
      </bottom>
    </border>
    <border>
      <left>
        <color indexed="63"/>
      </left>
      <right style="thick"/>
      <top>
        <color indexed="63"/>
      </top>
      <bottom style="dashed"/>
    </border>
    <border>
      <left>
        <color indexed="63"/>
      </left>
      <right style="thin"/>
      <top style="double"/>
      <bottom>
        <color indexed="63"/>
      </bottom>
    </border>
    <border>
      <left>
        <color indexed="63"/>
      </left>
      <right style="thick"/>
      <top style="double"/>
      <bottom>
        <color indexed="63"/>
      </bottom>
    </border>
    <border>
      <left style="thin"/>
      <right style="double"/>
      <top style="dashed"/>
      <bottom style="dashed"/>
    </border>
    <border>
      <left>
        <color indexed="63"/>
      </left>
      <right style="thin"/>
      <top style="dashed"/>
      <bottom style="dashed"/>
    </border>
    <border>
      <left style="thin"/>
      <right style="thin"/>
      <top style="dashed"/>
      <bottom style="dashed"/>
    </border>
    <border>
      <left style="thin"/>
      <right style="double"/>
      <top>
        <color indexed="63"/>
      </top>
      <bottom style="thin"/>
    </border>
    <border>
      <left>
        <color indexed="63"/>
      </left>
      <right style="thin"/>
      <top style="thin"/>
      <bottom>
        <color indexed="63"/>
      </bottom>
    </border>
    <border>
      <left style="double"/>
      <right style="thin"/>
      <top style="thin"/>
      <bottom style="dotted"/>
    </border>
    <border>
      <left style="thin"/>
      <right>
        <color indexed="63"/>
      </right>
      <top style="dashed"/>
      <bottom style="dashed"/>
    </border>
    <border>
      <left style="double"/>
      <right style="thin"/>
      <top>
        <color indexed="63"/>
      </top>
      <bottom style="dotted"/>
    </border>
    <border>
      <left>
        <color indexed="63"/>
      </left>
      <right style="thin"/>
      <top>
        <color indexed="63"/>
      </top>
      <bottom>
        <color indexed="63"/>
      </bottom>
    </border>
    <border>
      <left style="double"/>
      <right style="thick"/>
      <top style="thin"/>
      <bottom style="dashed"/>
    </border>
    <border>
      <left style="double"/>
      <right style="thin"/>
      <top style="dashed"/>
      <bottom style="dashed"/>
    </border>
    <border>
      <left style="double"/>
      <right style="thick"/>
      <top>
        <color indexed="63"/>
      </top>
      <bottom style="dashed"/>
    </border>
    <border>
      <left style="double"/>
      <right style="thick"/>
      <top style="dashed"/>
      <bottom style="dashed"/>
    </border>
    <border>
      <left style="thin"/>
      <right style="thin"/>
      <top style="thin"/>
      <bottom style="dotted"/>
    </border>
    <border>
      <left style="thin"/>
      <right style="double"/>
      <top style="thin"/>
      <bottom style="dotted"/>
    </border>
    <border>
      <left style="thin"/>
      <right style="thin"/>
      <top>
        <color indexed="63"/>
      </top>
      <bottom style="dotted"/>
    </border>
    <border>
      <left style="thick"/>
      <right>
        <color indexed="63"/>
      </right>
      <top style="thick"/>
      <bottom style="double"/>
    </border>
    <border>
      <left style="double"/>
      <right style="thin"/>
      <top style="thick"/>
      <bottom style="double"/>
    </border>
    <border>
      <left style="thin"/>
      <right style="thin"/>
      <top style="thick"/>
      <bottom style="double"/>
    </border>
    <border>
      <left style="thin"/>
      <right style="thick"/>
      <top style="thick"/>
      <bottom style="double"/>
    </border>
    <border>
      <left style="thick"/>
      <right>
        <color indexed="63"/>
      </right>
      <top>
        <color indexed="63"/>
      </top>
      <bottom style="thin"/>
    </border>
    <border>
      <left style="thin"/>
      <right style="thick"/>
      <top style="double"/>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color indexed="63"/>
      </left>
      <right style="thin"/>
      <top style="thick"/>
      <bottom style="double"/>
    </border>
    <border>
      <left style="thick"/>
      <right style="double"/>
      <top style="double"/>
      <bottom style="thin"/>
    </border>
    <border>
      <left>
        <color indexed="63"/>
      </left>
      <right style="thin"/>
      <top>
        <color indexed="63"/>
      </top>
      <bottom style="thin"/>
    </border>
    <border>
      <left style="thin"/>
      <right style="thin"/>
      <top style="double"/>
      <bottom style="thin"/>
    </border>
    <border>
      <left style="thick"/>
      <right style="double"/>
      <top style="thin"/>
      <bottom style="thin"/>
    </border>
    <border>
      <left>
        <color indexed="63"/>
      </left>
      <right style="thin"/>
      <top style="thin"/>
      <bottom style="thin"/>
    </border>
    <border>
      <left style="thick"/>
      <right style="double"/>
      <top style="thin"/>
      <bottom style="double"/>
    </border>
    <border>
      <left>
        <color indexed="63"/>
      </left>
      <right style="thin"/>
      <top style="thin"/>
      <bottom style="double"/>
    </border>
    <border>
      <left style="thick"/>
      <right style="double"/>
      <top>
        <color indexed="63"/>
      </top>
      <bottom style="thick"/>
    </border>
    <border>
      <left>
        <color indexed="63"/>
      </left>
      <right style="thin"/>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thin"/>
      <right>
        <color indexed="63"/>
      </right>
      <top style="double"/>
      <bottom style="thin"/>
    </border>
    <border>
      <left style="double"/>
      <right style="thin"/>
      <top style="double"/>
      <bottom style="thin"/>
    </border>
    <border>
      <left style="thin"/>
      <right style="double"/>
      <top style="double"/>
      <bottom style="thin"/>
    </border>
    <border>
      <left>
        <color indexed="63"/>
      </left>
      <right style="medium"/>
      <top style="double"/>
      <bottom style="thin"/>
    </border>
    <border>
      <left style="medium"/>
      <right style="thin"/>
      <top>
        <color indexed="63"/>
      </top>
      <bottom>
        <color indexed="63"/>
      </bottom>
    </border>
    <border>
      <left style="thin"/>
      <right style="double"/>
      <top style="thin"/>
      <bottom style="thin"/>
    </border>
    <border>
      <left>
        <color indexed="63"/>
      </left>
      <right style="medium"/>
      <top style="thin"/>
      <bottom style="thin"/>
    </border>
    <border>
      <left style="medium"/>
      <right style="thin"/>
      <top>
        <color indexed="63"/>
      </top>
      <bottom style="double"/>
    </border>
    <border>
      <left style="thin"/>
      <right>
        <color indexed="63"/>
      </right>
      <top style="thin"/>
      <bottom style="double"/>
    </border>
    <border>
      <left style="thin"/>
      <right style="double"/>
      <top style="thin"/>
      <bottom style="double"/>
    </border>
    <border>
      <left style="double"/>
      <right style="medium"/>
      <top style="thin"/>
      <bottom style="double"/>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double"/>
      <right style="medium"/>
      <top style="double"/>
      <bottom style="thin"/>
    </border>
    <border>
      <left style="double"/>
      <right style="medium"/>
      <top style="thin"/>
      <bottom>
        <color indexed="63"/>
      </bottom>
    </border>
    <border>
      <left style="double"/>
      <right style="medium"/>
      <top style="thin"/>
      <bottom style="thin"/>
    </border>
    <border>
      <left style="medium"/>
      <right style="thin"/>
      <top>
        <color indexed="63"/>
      </top>
      <bottom style="medium"/>
    </border>
    <border>
      <left style="thin"/>
      <right style="double"/>
      <top style="thin"/>
      <bottom style="medium"/>
    </border>
    <border>
      <left style="thin"/>
      <right style="thin"/>
      <top style="thin"/>
      <bottom style="medium"/>
    </border>
    <border>
      <left>
        <color indexed="63"/>
      </left>
      <right style="medium"/>
      <top>
        <color indexed="63"/>
      </top>
      <bottom style="medium"/>
    </border>
    <border>
      <left style="double"/>
      <right style="medium"/>
      <top style="medium"/>
      <bottom>
        <color indexed="63"/>
      </bottom>
    </border>
    <border>
      <left style="double"/>
      <right style="medium"/>
      <top>
        <color indexed="63"/>
      </top>
      <bottom style="thin"/>
    </border>
    <border>
      <left style="double"/>
      <right style="medium"/>
      <top>
        <color indexed="63"/>
      </top>
      <bottom>
        <color indexed="63"/>
      </bottom>
    </border>
    <border>
      <left style="double"/>
      <right style="thin"/>
      <top style="thin"/>
      <bottom style="medium"/>
    </border>
    <border>
      <left>
        <color indexed="63"/>
      </left>
      <right style="thin"/>
      <top style="thin"/>
      <bottom style="mediu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style="double"/>
      <right style="medium"/>
      <top style="double"/>
      <bottom>
        <color indexed="63"/>
      </bottom>
    </border>
    <border>
      <left style="double"/>
      <right style="medium"/>
      <top style="thin"/>
      <bottom style="mediu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double"/>
    </border>
    <border>
      <left style="thin"/>
      <right style="double"/>
      <top>
        <color indexed="63"/>
      </top>
      <bottom style="double"/>
    </border>
    <border>
      <left style="thin"/>
      <right style="double"/>
      <top>
        <color indexed="63"/>
      </top>
      <bottom style="medium"/>
    </border>
    <border>
      <left>
        <color indexed="63"/>
      </left>
      <right style="medium"/>
      <top style="thin"/>
      <bottom style="medium"/>
    </border>
    <border>
      <left style="medium"/>
      <right>
        <color indexed="63"/>
      </right>
      <top style="medium"/>
      <bottom>
        <color indexed="63"/>
      </bottom>
    </border>
    <border>
      <left style="double"/>
      <right style="double"/>
      <top style="medium"/>
      <bottom style="double"/>
    </border>
    <border>
      <left>
        <color indexed="63"/>
      </left>
      <right style="thin"/>
      <top style="medium"/>
      <bottom>
        <color indexed="63"/>
      </bottom>
    </border>
    <border>
      <left style="medium"/>
      <right style="double"/>
      <top style="double"/>
      <bottom>
        <color indexed="63"/>
      </bottom>
    </border>
    <border>
      <left style="double"/>
      <right style="double"/>
      <top style="double"/>
      <bottom style="thin"/>
    </border>
    <border>
      <left style="thin"/>
      <right style="medium"/>
      <top style="double"/>
      <bottom style="thin"/>
    </border>
    <border>
      <left style="medium"/>
      <right style="double"/>
      <top>
        <color indexed="63"/>
      </top>
      <bottom>
        <color indexed="63"/>
      </bottom>
    </border>
    <border>
      <left style="double"/>
      <right style="double"/>
      <top style="thin"/>
      <bottom style="thin"/>
    </border>
    <border>
      <left style="thin"/>
      <right style="medium"/>
      <top style="thin"/>
      <bottom style="thin"/>
    </border>
    <border>
      <left style="medium"/>
      <right style="double"/>
      <top>
        <color indexed="63"/>
      </top>
      <bottom style="double"/>
    </border>
    <border>
      <left style="double"/>
      <right style="double"/>
      <top style="thin"/>
      <bottom style="double"/>
    </border>
    <border>
      <left style="thin"/>
      <right style="thin"/>
      <top>
        <color indexed="63"/>
      </top>
      <bottom style="double"/>
    </border>
    <border>
      <left style="thin"/>
      <right style="medium"/>
      <top>
        <color indexed="63"/>
      </top>
      <bottom style="double"/>
    </border>
    <border>
      <left style="double"/>
      <right style="double"/>
      <top style="thin"/>
      <bottom>
        <color indexed="63"/>
      </bottom>
    </border>
    <border>
      <left style="thin"/>
      <right style="medium"/>
      <top>
        <color indexed="63"/>
      </top>
      <bottom>
        <color indexed="63"/>
      </bottom>
    </border>
    <border>
      <left style="double"/>
      <right style="medium"/>
      <top style="medium"/>
      <bottom style="double"/>
    </border>
    <border>
      <left style="thin"/>
      <right style="medium"/>
      <top style="medium"/>
      <bottom style="double"/>
    </border>
    <border>
      <left>
        <color indexed="63"/>
      </left>
      <right style="double"/>
      <top style="thin"/>
      <bottom style="medium"/>
    </border>
    <border>
      <left>
        <color indexed="63"/>
      </left>
      <right style="thick"/>
      <top style="thin"/>
      <bottom>
        <color indexed="63"/>
      </bottom>
    </border>
    <border>
      <left style="double"/>
      <right style="thick"/>
      <top>
        <color indexed="63"/>
      </top>
      <bottom>
        <color indexed="63"/>
      </bottom>
    </border>
    <border>
      <left style="double"/>
      <right style="thick"/>
      <top style="thin"/>
      <bottom>
        <color indexed="63"/>
      </bottom>
    </border>
    <border>
      <left style="thin"/>
      <right style="double"/>
      <top style="dashed"/>
      <bottom style="thin"/>
    </border>
    <border>
      <left style="double"/>
      <right style="thick"/>
      <top>
        <color indexed="63"/>
      </top>
      <bottom style="thin"/>
    </border>
    <border>
      <left style="double"/>
      <right style="thin"/>
      <top style="dashed"/>
      <bottom style="thin"/>
    </border>
    <border>
      <left style="thin"/>
      <right style="thin"/>
      <top style="dashed"/>
      <bottom style="thin"/>
    </border>
    <border>
      <left style="double"/>
      <right style="thick"/>
      <top style="dotted"/>
      <bottom style="thin"/>
    </border>
    <border>
      <left style="thick"/>
      <right style="thin"/>
      <top>
        <color indexed="63"/>
      </top>
      <bottom style="double"/>
    </border>
    <border>
      <left style="thin"/>
      <right style="double"/>
      <top style="dashed"/>
      <bottom style="double"/>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double"/>
      <right style="thick"/>
      <top style="dashed"/>
      <bottom style="thin"/>
    </border>
    <border>
      <left style="thin"/>
      <right style="thin"/>
      <top style="dashed"/>
      <bottom style="double"/>
    </border>
    <border>
      <left style="double"/>
      <right style="thick"/>
      <top style="dotted"/>
      <bottom style="double"/>
    </border>
    <border>
      <left>
        <color indexed="63"/>
      </left>
      <right style="thick"/>
      <top style="dashed"/>
      <bottom>
        <color indexed="63"/>
      </bottom>
    </border>
    <border>
      <left>
        <color indexed="63"/>
      </left>
      <right style="thick"/>
      <top>
        <color indexed="63"/>
      </top>
      <bottom style="thin"/>
    </border>
    <border>
      <left>
        <color indexed="63"/>
      </left>
      <right style="thick"/>
      <top style="dashed"/>
      <bottom style="thin"/>
    </border>
    <border>
      <left style="double"/>
      <right style="thin"/>
      <top>
        <color indexed="63"/>
      </top>
      <bottom style="double"/>
    </border>
    <border>
      <left>
        <color indexed="63"/>
      </left>
      <right style="thick"/>
      <top>
        <color indexed="63"/>
      </top>
      <bottom style="double"/>
    </border>
    <border>
      <left style="thick"/>
      <right style="thin"/>
      <top>
        <color indexed="63"/>
      </top>
      <bottom style="thick"/>
    </border>
    <border>
      <left style="thin"/>
      <right style="double"/>
      <top>
        <color indexed="63"/>
      </top>
      <bottom style="thick"/>
    </border>
    <border>
      <left>
        <color indexed="63"/>
      </left>
      <right style="thick"/>
      <top>
        <color indexed="63"/>
      </top>
      <bottom style="thick"/>
    </border>
    <border>
      <left>
        <color indexed="63"/>
      </left>
      <right style="thin"/>
      <top>
        <color indexed="63"/>
      </top>
      <bottom style="double"/>
    </border>
    <border>
      <left style="thin"/>
      <right style="medium"/>
      <top>
        <color indexed="63"/>
      </top>
      <bottom style="thin"/>
    </border>
    <border>
      <left style="thin"/>
      <right style="medium"/>
      <top style="thin"/>
      <bottom style="double"/>
    </border>
    <border>
      <left style="thin"/>
      <right style="medium"/>
      <top style="thin"/>
      <bottom>
        <color indexed="63"/>
      </bottom>
    </border>
    <border>
      <left style="medium"/>
      <right style="thin"/>
      <top style="double"/>
      <bottom style="double"/>
    </border>
    <border>
      <left style="thin"/>
      <right style="double"/>
      <top style="double"/>
      <bottom style="double"/>
    </border>
    <border>
      <left style="thin"/>
      <right style="thin"/>
      <top style="double"/>
      <bottom style="double"/>
    </border>
    <border>
      <left style="thin"/>
      <right style="medium"/>
      <top style="double"/>
      <bottom style="double"/>
    </border>
    <border>
      <left style="thin"/>
      <right style="double"/>
      <top style="double"/>
      <bottom style="medium"/>
    </border>
    <border>
      <left style="thin"/>
      <right style="thin"/>
      <top style="double"/>
      <bottom style="medium"/>
    </border>
    <border>
      <left style="thin"/>
      <right style="medium"/>
      <top>
        <color indexed="63"/>
      </top>
      <bottom style="medium"/>
    </border>
    <border>
      <left style="thin"/>
      <right>
        <color indexed="63"/>
      </right>
      <top style="double"/>
      <bottom style="double"/>
    </border>
    <border>
      <left style="medium"/>
      <right>
        <color indexed="63"/>
      </right>
      <top>
        <color indexed="63"/>
      </top>
      <bottom>
        <color indexed="63"/>
      </bottom>
    </border>
    <border>
      <left style="thin"/>
      <right>
        <color indexed="63"/>
      </right>
      <top style="thin"/>
      <bottom style="dashed"/>
    </border>
    <border>
      <left style="thin"/>
      <right>
        <color indexed="63"/>
      </right>
      <top>
        <color indexed="63"/>
      </top>
      <bottom style="thick"/>
    </border>
    <border>
      <left>
        <color indexed="63"/>
      </left>
      <right>
        <color indexed="63"/>
      </right>
      <top style="thick"/>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color indexed="63"/>
      </left>
      <right style="thick"/>
      <top style="dotted"/>
      <bottom style="dashed"/>
    </border>
    <border>
      <left>
        <color indexed="63"/>
      </left>
      <right style="thick"/>
      <top style="dashed"/>
      <bottom style="dashed"/>
    </border>
    <border>
      <left>
        <color indexed="63"/>
      </left>
      <right>
        <color indexed="63"/>
      </right>
      <top style="dashed"/>
      <bottom style="thin"/>
    </border>
    <border>
      <left style="double"/>
      <right style="thick"/>
      <top style="dotted"/>
      <bottom style="dotted"/>
    </border>
    <border>
      <left style="double"/>
      <right style="thick"/>
      <top>
        <color indexed="63"/>
      </top>
      <bottom style="thick"/>
    </border>
    <border>
      <left>
        <color indexed="63"/>
      </left>
      <right style="thick"/>
      <top style="thick"/>
      <bottom style="double"/>
    </border>
    <border>
      <left>
        <color indexed="63"/>
      </left>
      <right style="thick"/>
      <top style="thin"/>
      <bottom style="thin"/>
    </border>
    <border>
      <left>
        <color indexed="63"/>
      </left>
      <right style="thick"/>
      <top style="thin"/>
      <bottom style="double"/>
    </border>
    <border>
      <left style="thin"/>
      <right style="double"/>
      <top style="thick"/>
      <bottom style="double"/>
    </border>
    <border>
      <left style="double"/>
      <right style="thin"/>
      <top style="double"/>
      <bottom style="dotted"/>
    </border>
    <border>
      <left style="thin"/>
      <right style="thin"/>
      <top style="double"/>
      <bottom style="dotted"/>
    </border>
    <border>
      <left style="thin"/>
      <right style="double"/>
      <top style="double"/>
      <bottom style="dotted"/>
    </border>
    <border>
      <left style="double"/>
      <right style="thin"/>
      <top style="dotted"/>
      <bottom style="dotted"/>
    </border>
    <border>
      <left style="thin"/>
      <right style="thin"/>
      <top style="dotted"/>
      <bottom style="dotted"/>
    </border>
    <border>
      <left style="thin"/>
      <right style="double"/>
      <top style="dotted"/>
      <bottom style="dotted"/>
    </border>
    <border>
      <left>
        <color indexed="63"/>
      </left>
      <right style="thin"/>
      <top style="thin"/>
      <bottom style="dotted"/>
    </border>
    <border>
      <left style="thin"/>
      <right style="thin"/>
      <top style="dotted"/>
      <bottom>
        <color indexed="63"/>
      </bottom>
    </border>
    <border>
      <left style="thin"/>
      <right style="double"/>
      <top style="dotted"/>
      <bottom style="thin"/>
    </border>
    <border>
      <left>
        <color indexed="63"/>
      </left>
      <right style="medium"/>
      <top style="thin"/>
      <bottom style="double"/>
    </border>
    <border>
      <left>
        <color indexed="63"/>
      </left>
      <right style="thick"/>
      <top style="thin"/>
      <bottom style="dotted"/>
    </border>
    <border>
      <left>
        <color indexed="63"/>
      </left>
      <right style="thick"/>
      <top style="dotted"/>
      <bottom style="thin"/>
    </border>
    <border>
      <left>
        <color indexed="63"/>
      </left>
      <right style="thin"/>
      <top style="dotted"/>
      <bottom style="dotted"/>
    </border>
    <border>
      <left style="double"/>
      <right style="thin"/>
      <top style="dotted"/>
      <bottom>
        <color indexed="63"/>
      </bottom>
    </border>
    <border>
      <left>
        <color indexed="63"/>
      </left>
      <right style="thick"/>
      <top style="dotted"/>
      <bottom style="dotted"/>
    </border>
    <border>
      <left>
        <color indexed="63"/>
      </left>
      <right style="thick"/>
      <top style="dashed"/>
      <bottom style="dotted"/>
    </border>
    <border>
      <left style="double"/>
      <right style="double"/>
      <top>
        <color indexed="63"/>
      </top>
      <bottom style="thin"/>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color indexed="63"/>
      </left>
      <right style="thin"/>
      <top style="dashed"/>
      <bottom style="thin"/>
    </border>
    <border>
      <left style="thick"/>
      <right>
        <color indexed="63"/>
      </right>
      <top style="thick"/>
      <bottom style="thin"/>
    </border>
    <border>
      <left>
        <color indexed="63"/>
      </left>
      <right>
        <color indexed="63"/>
      </right>
      <top style="thick"/>
      <bottom style="thin"/>
    </border>
    <border>
      <left style="thick"/>
      <right style="thin"/>
      <top>
        <color indexed="63"/>
      </top>
      <bottom style="thin"/>
    </border>
  </borders>
  <cellStyleXfs count="4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cellStyleXfs>
  <cellXfs count="808">
    <xf numFmtId="0" fontId="0" fillId="0" borderId="0" xfId="0" applyAlignment="1">
      <alignment vertical="center"/>
    </xf>
    <xf numFmtId="0" fontId="0" fillId="0" borderId="0" xfId="32">
      <alignment/>
      <protection/>
    </xf>
    <xf numFmtId="0" fontId="0" fillId="0" borderId="0" xfId="32" applyFill="1">
      <alignment/>
      <protection/>
    </xf>
    <xf numFmtId="0" fontId="12" fillId="0" borderId="0" xfId="32" applyFont="1" applyFill="1">
      <alignment/>
      <protection/>
    </xf>
    <xf numFmtId="0" fontId="13" fillId="0" borderId="0" xfId="32" applyFont="1" applyFill="1">
      <alignment/>
      <protection/>
    </xf>
    <xf numFmtId="0" fontId="14" fillId="0" borderId="0" xfId="32" applyFont="1" applyFill="1">
      <alignment/>
      <protection/>
    </xf>
    <xf numFmtId="0" fontId="14" fillId="0" borderId="0" xfId="32" applyFont="1" applyFill="1" applyAlignment="1">
      <alignment horizontal="center"/>
      <protection/>
    </xf>
    <xf numFmtId="38" fontId="0" fillId="0" borderId="0" xfId="28" applyAlignment="1">
      <alignment/>
    </xf>
    <xf numFmtId="0" fontId="0" fillId="0" borderId="0" xfId="33">
      <alignment/>
      <protection/>
    </xf>
    <xf numFmtId="0" fontId="15" fillId="2" borderId="3" xfId="28" applyNumberFormat="1" applyFont="1" applyFill="1" applyBorder="1" applyAlignment="1">
      <alignment horizontal="center"/>
    </xf>
    <xf numFmtId="0" fontId="15" fillId="2" borderId="4" xfId="28" applyNumberFormat="1" applyFont="1" applyFill="1" applyBorder="1" applyAlignment="1">
      <alignment horizontal="center"/>
    </xf>
    <xf numFmtId="0" fontId="15" fillId="2" borderId="5" xfId="28" applyNumberFormat="1" applyFont="1" applyFill="1" applyBorder="1" applyAlignment="1">
      <alignment horizontal="center"/>
    </xf>
    <xf numFmtId="3" fontId="0" fillId="0" borderId="6" xfId="28" applyNumberFormat="1" applyFont="1" applyBorder="1" applyAlignment="1">
      <alignment/>
    </xf>
    <xf numFmtId="3" fontId="0" fillId="0" borderId="7" xfId="28" applyNumberFormat="1" applyFont="1" applyBorder="1" applyAlignment="1">
      <alignment/>
    </xf>
    <xf numFmtId="3" fontId="0" fillId="0" borderId="8" xfId="28" applyNumberFormat="1" applyFont="1" applyBorder="1" applyAlignment="1">
      <alignment/>
    </xf>
    <xf numFmtId="178" fontId="0" fillId="0" borderId="9" xfId="26" applyNumberFormat="1" applyFont="1" applyBorder="1" applyAlignment="1">
      <alignment/>
    </xf>
    <xf numFmtId="0" fontId="0" fillId="3" borderId="10" xfId="33" applyNumberFormat="1" applyFill="1" applyBorder="1" applyAlignment="1">
      <alignment horizontal="left"/>
      <protection/>
    </xf>
    <xf numFmtId="0" fontId="0" fillId="0" borderId="11" xfId="26" applyNumberFormat="1" applyBorder="1" applyAlignment="1">
      <alignment/>
    </xf>
    <xf numFmtId="0" fontId="0" fillId="3" borderId="10" xfId="33" applyNumberFormat="1" applyFill="1" applyBorder="1">
      <alignment/>
      <protection/>
    </xf>
    <xf numFmtId="0" fontId="16" fillId="3" borderId="12" xfId="33" applyNumberFormat="1" applyFont="1" applyFill="1" applyBorder="1" applyAlignment="1">
      <alignment/>
      <protection/>
    </xf>
    <xf numFmtId="0" fontId="16" fillId="3" borderId="10" xfId="33" applyNumberFormat="1" applyFont="1" applyFill="1" applyBorder="1" applyAlignment="1">
      <alignment/>
      <protection/>
    </xf>
    <xf numFmtId="0" fontId="0" fillId="3" borderId="13" xfId="33" applyNumberFormat="1" applyFill="1" applyBorder="1" applyAlignment="1">
      <alignment/>
      <protection/>
    </xf>
    <xf numFmtId="0" fontId="17" fillId="0" borderId="0" xfId="36" applyFont="1">
      <alignment/>
      <protection/>
    </xf>
    <xf numFmtId="0" fontId="0" fillId="0" borderId="0" xfId="36">
      <alignment/>
      <protection/>
    </xf>
    <xf numFmtId="0" fontId="15" fillId="0" borderId="0" xfId="36" applyFont="1">
      <alignment/>
      <protection/>
    </xf>
    <xf numFmtId="0" fontId="16" fillId="4" borderId="14" xfId="36" applyFont="1" applyFill="1" applyBorder="1" applyAlignment="1">
      <alignment horizontal="center"/>
      <protection/>
    </xf>
    <xf numFmtId="0" fontId="15" fillId="4" borderId="15" xfId="36" applyFont="1" applyFill="1" applyBorder="1" applyAlignment="1">
      <alignment horizontal="center"/>
      <protection/>
    </xf>
    <xf numFmtId="0" fontId="15" fillId="4" borderId="16" xfId="36" applyFont="1" applyFill="1" applyBorder="1" applyAlignment="1">
      <alignment horizontal="center"/>
      <protection/>
    </xf>
    <xf numFmtId="0" fontId="15" fillId="4" borderId="17" xfId="36" applyFont="1" applyFill="1" applyBorder="1" applyAlignment="1">
      <alignment horizontal="center"/>
      <protection/>
    </xf>
    <xf numFmtId="0" fontId="15" fillId="4" borderId="18" xfId="36" applyFont="1" applyFill="1" applyBorder="1" applyAlignment="1">
      <alignment horizontal="center"/>
      <protection/>
    </xf>
    <xf numFmtId="0" fontId="15" fillId="4" borderId="19" xfId="36" applyFont="1" applyFill="1" applyBorder="1" applyAlignment="1">
      <alignment horizontal="center"/>
      <protection/>
    </xf>
    <xf numFmtId="38" fontId="16" fillId="5" borderId="20" xfId="28" applyFont="1" applyFill="1" applyBorder="1" applyAlignment="1">
      <alignment horizontal="center"/>
    </xf>
    <xf numFmtId="38" fontId="0" fillId="5" borderId="21" xfId="28" applyFill="1" applyBorder="1" applyAlignment="1">
      <alignment/>
    </xf>
    <xf numFmtId="3" fontId="0" fillId="0" borderId="22" xfId="36" applyNumberFormat="1" applyFont="1" applyFill="1" applyBorder="1" applyAlignment="1">
      <alignment/>
      <protection/>
    </xf>
    <xf numFmtId="3" fontId="0" fillId="0" borderId="23" xfId="36" applyNumberFormat="1" applyFont="1" applyFill="1" applyBorder="1" applyAlignment="1">
      <alignment/>
      <protection/>
    </xf>
    <xf numFmtId="38" fontId="0" fillId="0" borderId="23" xfId="28" applyFont="1" applyBorder="1" applyAlignment="1" applyProtection="1">
      <alignment/>
      <protection/>
    </xf>
    <xf numFmtId="3" fontId="0" fillId="0" borderId="23" xfId="28" applyNumberFormat="1" applyFont="1" applyBorder="1" applyAlignment="1" applyProtection="1">
      <alignment/>
      <protection/>
    </xf>
    <xf numFmtId="38" fontId="0" fillId="0" borderId="24" xfId="28" applyFont="1" applyBorder="1" applyAlignment="1" applyProtection="1">
      <alignment/>
      <protection/>
    </xf>
    <xf numFmtId="38" fontId="0" fillId="0" borderId="25" xfId="28" applyFont="1" applyBorder="1" applyAlignment="1">
      <alignment/>
    </xf>
    <xf numFmtId="10" fontId="16" fillId="5" borderId="26" xfId="26" applyNumberFormat="1" applyFont="1" applyFill="1" applyBorder="1" applyAlignment="1">
      <alignment horizontal="center"/>
    </xf>
    <xf numFmtId="38" fontId="16" fillId="5" borderId="26" xfId="28" applyFont="1" applyFill="1" applyBorder="1" applyAlignment="1">
      <alignment horizontal="center"/>
    </xf>
    <xf numFmtId="3" fontId="0" fillId="0" borderId="27" xfId="36" applyNumberFormat="1" applyFont="1" applyFill="1" applyBorder="1" applyAlignment="1">
      <alignment/>
      <protection/>
    </xf>
    <xf numFmtId="3" fontId="0" fillId="0" borderId="28" xfId="36" applyNumberFormat="1" applyFont="1" applyFill="1" applyBorder="1" applyAlignment="1">
      <alignment/>
      <protection/>
    </xf>
    <xf numFmtId="38" fontId="0" fillId="0" borderId="28" xfId="28" applyFont="1" applyBorder="1" applyAlignment="1" applyProtection="1">
      <alignment/>
      <protection/>
    </xf>
    <xf numFmtId="3" fontId="0" fillId="0" borderId="28" xfId="28" applyNumberFormat="1" applyFont="1" applyBorder="1" applyAlignment="1" applyProtection="1">
      <alignment/>
      <protection/>
    </xf>
    <xf numFmtId="38" fontId="0" fillId="0" borderId="29" xfId="28" applyFont="1" applyBorder="1" applyAlignment="1" applyProtection="1">
      <alignment/>
      <protection/>
    </xf>
    <xf numFmtId="38" fontId="0" fillId="0" borderId="30" xfId="28" applyFont="1" applyBorder="1" applyAlignment="1">
      <alignment/>
    </xf>
    <xf numFmtId="3" fontId="0" fillId="0" borderId="31" xfId="36" applyNumberFormat="1" applyFont="1" applyFill="1" applyBorder="1" applyAlignment="1">
      <alignment/>
      <protection/>
    </xf>
    <xf numFmtId="3" fontId="0" fillId="0" borderId="32" xfId="36" applyNumberFormat="1" applyFont="1" applyFill="1" applyBorder="1" applyAlignment="1">
      <alignment/>
      <protection/>
    </xf>
    <xf numFmtId="38" fontId="0" fillId="0" borderId="33" xfId="28" applyFont="1" applyBorder="1" applyAlignment="1">
      <alignment/>
    </xf>
    <xf numFmtId="3" fontId="0" fillId="0" borderId="34" xfId="36" applyNumberFormat="1" applyFont="1" applyFill="1" applyBorder="1" applyAlignment="1">
      <alignment/>
      <protection/>
    </xf>
    <xf numFmtId="3" fontId="0" fillId="0" borderId="35" xfId="36" applyNumberFormat="1" applyFont="1" applyFill="1" applyBorder="1" applyAlignment="1">
      <alignment/>
      <protection/>
    </xf>
    <xf numFmtId="38" fontId="0" fillId="0" borderId="35" xfId="28" applyFont="1" applyBorder="1" applyAlignment="1" applyProtection="1">
      <alignment/>
      <protection/>
    </xf>
    <xf numFmtId="3" fontId="0" fillId="0" borderId="35" xfId="28" applyNumberFormat="1" applyFont="1" applyBorder="1" applyAlignment="1" applyProtection="1">
      <alignment/>
      <protection/>
    </xf>
    <xf numFmtId="38" fontId="0" fillId="0" borderId="36" xfId="28" applyFont="1" applyBorder="1" applyAlignment="1" applyProtection="1">
      <alignment/>
      <protection/>
    </xf>
    <xf numFmtId="38" fontId="0" fillId="0" borderId="37" xfId="28" applyFont="1" applyBorder="1" applyAlignment="1">
      <alignment/>
    </xf>
    <xf numFmtId="38" fontId="0" fillId="0" borderId="32" xfId="28" applyFont="1" applyBorder="1" applyAlignment="1" applyProtection="1">
      <alignment/>
      <protection/>
    </xf>
    <xf numFmtId="3" fontId="0" fillId="0" borderId="32" xfId="28" applyNumberFormat="1" applyFont="1" applyBorder="1" applyAlignment="1" applyProtection="1">
      <alignment/>
      <protection/>
    </xf>
    <xf numFmtId="38" fontId="0" fillId="0" borderId="38" xfId="28" applyFont="1" applyBorder="1" applyAlignment="1" applyProtection="1">
      <alignment/>
      <protection/>
    </xf>
    <xf numFmtId="0" fontId="16" fillId="5" borderId="20" xfId="36" applyFont="1" applyFill="1" applyBorder="1" applyAlignment="1">
      <alignment horizontal="center"/>
      <protection/>
    </xf>
    <xf numFmtId="3" fontId="0" fillId="0" borderId="39" xfId="36" applyNumberFormat="1" applyFont="1" applyFill="1" applyBorder="1" applyAlignment="1">
      <alignment/>
      <protection/>
    </xf>
    <xf numFmtId="3" fontId="0" fillId="0" borderId="40" xfId="36" applyNumberFormat="1" applyFont="1" applyFill="1" applyBorder="1" applyAlignment="1">
      <alignment/>
      <protection/>
    </xf>
    <xf numFmtId="37" fontId="0" fillId="0" borderId="40" xfId="36" applyNumberFormat="1" applyFont="1" applyBorder="1" applyProtection="1">
      <alignment/>
      <protection/>
    </xf>
    <xf numFmtId="3" fontId="0" fillId="0" borderId="40" xfId="36" applyNumberFormat="1" applyFont="1" applyBorder="1" applyProtection="1">
      <alignment/>
      <protection/>
    </xf>
    <xf numFmtId="37" fontId="0" fillId="0" borderId="41" xfId="36" applyNumberFormat="1" applyFont="1" applyBorder="1" applyProtection="1">
      <alignment/>
      <protection/>
    </xf>
    <xf numFmtId="38" fontId="0" fillId="0" borderId="42" xfId="28" applyFont="1" applyBorder="1" applyAlignment="1">
      <alignment/>
    </xf>
    <xf numFmtId="0" fontId="16" fillId="5" borderId="26" xfId="36" applyFont="1" applyFill="1" applyBorder="1" applyAlignment="1">
      <alignment horizontal="center"/>
      <protection/>
    </xf>
    <xf numFmtId="37" fontId="0" fillId="0" borderId="28" xfId="36" applyNumberFormat="1" applyFont="1" applyBorder="1" applyProtection="1">
      <alignment/>
      <protection/>
    </xf>
    <xf numFmtId="3" fontId="0" fillId="0" borderId="28" xfId="36" applyNumberFormat="1" applyFont="1" applyBorder="1" applyProtection="1">
      <alignment/>
      <protection/>
    </xf>
    <xf numFmtId="37" fontId="0" fillId="0" borderId="29" xfId="36" applyNumberFormat="1" applyFont="1" applyBorder="1" applyProtection="1">
      <alignment/>
      <protection/>
    </xf>
    <xf numFmtId="0" fontId="0" fillId="0" borderId="31" xfId="36" applyNumberFormat="1" applyFont="1" applyFill="1" applyBorder="1" applyAlignment="1">
      <alignment/>
      <protection/>
    </xf>
    <xf numFmtId="0" fontId="0" fillId="0" borderId="32" xfId="36" applyNumberFormat="1" applyFont="1" applyFill="1" applyBorder="1" applyAlignment="1">
      <alignment/>
      <protection/>
    </xf>
    <xf numFmtId="37" fontId="0" fillId="6" borderId="23" xfId="36" applyNumberFormat="1" applyFont="1" applyFill="1" applyBorder="1" applyProtection="1">
      <alignment/>
      <protection/>
    </xf>
    <xf numFmtId="3" fontId="0" fillId="6" borderId="23" xfId="36" applyNumberFormat="1" applyFont="1" applyFill="1" applyBorder="1" applyProtection="1">
      <alignment/>
      <protection/>
    </xf>
    <xf numFmtId="37" fontId="0" fillId="6" borderId="24" xfId="36" applyNumberFormat="1" applyFont="1" applyFill="1" applyBorder="1" applyProtection="1">
      <alignment/>
      <protection/>
    </xf>
    <xf numFmtId="38" fontId="0" fillId="6" borderId="43" xfId="28" applyFont="1" applyFill="1" applyBorder="1" applyAlignment="1">
      <alignment/>
    </xf>
    <xf numFmtId="37" fontId="0" fillId="6" borderId="35" xfId="36" applyNumberFormat="1" applyFont="1" applyFill="1" applyBorder="1" applyProtection="1">
      <alignment/>
      <protection/>
    </xf>
    <xf numFmtId="3" fontId="0" fillId="6" borderId="35" xfId="36" applyNumberFormat="1" applyFont="1" applyFill="1" applyBorder="1" applyProtection="1">
      <alignment/>
      <protection/>
    </xf>
    <xf numFmtId="0" fontId="0" fillId="6" borderId="35" xfId="36" applyFont="1" applyFill="1" applyBorder="1">
      <alignment/>
      <protection/>
    </xf>
    <xf numFmtId="37" fontId="0" fillId="6" borderId="36" xfId="36" applyNumberFormat="1" applyFont="1" applyFill="1" applyBorder="1" applyProtection="1">
      <alignment/>
      <protection/>
    </xf>
    <xf numFmtId="37" fontId="0" fillId="6" borderId="28" xfId="36" applyNumberFormat="1" applyFont="1" applyFill="1" applyBorder="1" applyProtection="1">
      <alignment/>
      <protection/>
    </xf>
    <xf numFmtId="3" fontId="0" fillId="6" borderId="28" xfId="36" applyNumberFormat="1" applyFont="1" applyFill="1" applyBorder="1" applyProtection="1">
      <alignment/>
      <protection/>
    </xf>
    <xf numFmtId="37" fontId="0" fillId="6" borderId="29" xfId="36" applyNumberFormat="1" applyFont="1" applyFill="1" applyBorder="1" applyProtection="1">
      <alignment/>
      <protection/>
    </xf>
    <xf numFmtId="38" fontId="0" fillId="0" borderId="44" xfId="28" applyFont="1" applyBorder="1" applyAlignment="1">
      <alignment/>
    </xf>
    <xf numFmtId="3" fontId="0" fillId="0" borderId="45" xfId="36" applyNumberFormat="1" applyFont="1" applyFill="1" applyBorder="1" applyAlignment="1">
      <alignment/>
      <protection/>
    </xf>
    <xf numFmtId="3" fontId="0" fillId="0" borderId="46" xfId="36" applyNumberFormat="1" applyFont="1" applyFill="1" applyBorder="1" applyAlignment="1">
      <alignment/>
      <protection/>
    </xf>
    <xf numFmtId="37" fontId="0" fillId="6" borderId="46" xfId="36" applyNumberFormat="1" applyFont="1" applyFill="1" applyBorder="1" applyProtection="1">
      <alignment/>
      <protection/>
    </xf>
    <xf numFmtId="3" fontId="0" fillId="6" borderId="46" xfId="36" applyNumberFormat="1" applyFont="1" applyFill="1" applyBorder="1">
      <alignment/>
      <protection/>
    </xf>
    <xf numFmtId="0" fontId="0" fillId="6" borderId="46" xfId="36" applyFont="1" applyFill="1" applyBorder="1">
      <alignment/>
      <protection/>
    </xf>
    <xf numFmtId="37" fontId="0" fillId="6" borderId="47" xfId="36" applyNumberFormat="1" applyFont="1" applyFill="1" applyBorder="1" applyProtection="1">
      <alignment/>
      <protection/>
    </xf>
    <xf numFmtId="38" fontId="0" fillId="6" borderId="42" xfId="28" applyFont="1" applyFill="1" applyBorder="1" applyAlignment="1">
      <alignment/>
    </xf>
    <xf numFmtId="0" fontId="0" fillId="5" borderId="29" xfId="36" applyFill="1" applyBorder="1">
      <alignment/>
      <protection/>
    </xf>
    <xf numFmtId="38" fontId="0" fillId="6" borderId="44" xfId="28" applyFont="1" applyFill="1" applyBorder="1" applyAlignment="1">
      <alignment/>
    </xf>
    <xf numFmtId="3" fontId="0" fillId="0" borderId="48" xfId="36" applyNumberFormat="1" applyFont="1" applyFill="1" applyBorder="1" applyAlignment="1">
      <alignment/>
      <protection/>
    </xf>
    <xf numFmtId="3" fontId="0" fillId="0" borderId="49" xfId="36" applyNumberFormat="1" applyFont="1" applyFill="1" applyBorder="1" applyAlignment="1">
      <alignment/>
      <protection/>
    </xf>
    <xf numFmtId="38" fontId="0" fillId="0" borderId="50" xfId="28" applyFont="1" applyBorder="1" applyAlignment="1">
      <alignment/>
    </xf>
    <xf numFmtId="38" fontId="0" fillId="0" borderId="51" xfId="28" applyFont="1" applyBorder="1" applyAlignment="1">
      <alignment/>
    </xf>
    <xf numFmtId="38" fontId="0" fillId="0" borderId="52" xfId="28" applyFont="1" applyBorder="1" applyAlignment="1">
      <alignment/>
    </xf>
    <xf numFmtId="0" fontId="15" fillId="4" borderId="14" xfId="36" applyFont="1" applyFill="1" applyBorder="1" applyAlignment="1">
      <alignment horizontal="center"/>
      <protection/>
    </xf>
    <xf numFmtId="38" fontId="0" fillId="6" borderId="40" xfId="28" applyFill="1" applyBorder="1" applyAlignment="1">
      <alignment horizontal="center"/>
    </xf>
    <xf numFmtId="38" fontId="0" fillId="0" borderId="41" xfId="28" applyBorder="1" applyAlignment="1">
      <alignment horizontal="left"/>
    </xf>
    <xf numFmtId="38" fontId="0" fillId="0" borderId="53" xfId="28" applyBorder="1" applyAlignment="1" applyProtection="1">
      <alignment/>
      <protection/>
    </xf>
    <xf numFmtId="38" fontId="0" fillId="0" borderId="40" xfId="28" applyBorder="1" applyAlignment="1" applyProtection="1">
      <alignment/>
      <protection/>
    </xf>
    <xf numFmtId="38" fontId="0" fillId="0" borderId="41" xfId="28" applyBorder="1" applyAlignment="1" applyProtection="1">
      <alignment/>
      <protection/>
    </xf>
    <xf numFmtId="38" fontId="0" fillId="0" borderId="54" xfId="28" applyBorder="1" applyAlignment="1">
      <alignment/>
    </xf>
    <xf numFmtId="38" fontId="0" fillId="6" borderId="46" xfId="28" applyFill="1" applyBorder="1" applyAlignment="1">
      <alignment horizontal="center"/>
    </xf>
    <xf numFmtId="38" fontId="0" fillId="0" borderId="55" xfId="28" applyBorder="1" applyAlignment="1">
      <alignment horizontal="left"/>
    </xf>
    <xf numFmtId="3" fontId="0" fillId="0" borderId="56" xfId="36" applyNumberFormat="1" applyFont="1" applyFill="1" applyBorder="1" applyAlignment="1">
      <alignment/>
      <protection/>
    </xf>
    <xf numFmtId="38" fontId="0" fillId="0" borderId="57" xfId="28" applyBorder="1" applyAlignment="1" applyProtection="1">
      <alignment/>
      <protection/>
    </xf>
    <xf numFmtId="3" fontId="0" fillId="0" borderId="57" xfId="36" applyNumberFormat="1" applyFont="1" applyFill="1" applyBorder="1" applyAlignment="1">
      <alignment/>
      <protection/>
    </xf>
    <xf numFmtId="3" fontId="0" fillId="0" borderId="57" xfId="28" applyNumberFormat="1" applyBorder="1" applyAlignment="1" applyProtection="1">
      <alignment/>
      <protection/>
    </xf>
    <xf numFmtId="38" fontId="0" fillId="0" borderId="55" xfId="28" applyBorder="1" applyAlignment="1" applyProtection="1">
      <alignment/>
      <protection/>
    </xf>
    <xf numFmtId="10" fontId="0" fillId="6" borderId="49" xfId="26" applyNumberFormat="1" applyFill="1" applyBorder="1" applyAlignment="1">
      <alignment horizontal="center"/>
    </xf>
    <xf numFmtId="10" fontId="0" fillId="0" borderId="58" xfId="26" applyNumberFormat="1" applyBorder="1" applyAlignment="1">
      <alignment horizontal="left"/>
    </xf>
    <xf numFmtId="38" fontId="0" fillId="6" borderId="32" xfId="28" applyFill="1" applyBorder="1" applyAlignment="1">
      <alignment horizontal="center"/>
    </xf>
    <xf numFmtId="38" fontId="0" fillId="0" borderId="38" xfId="28" applyBorder="1" applyAlignment="1">
      <alignment horizontal="left"/>
    </xf>
    <xf numFmtId="38" fontId="0" fillId="0" borderId="59" xfId="28" applyBorder="1" applyAlignment="1" applyProtection="1">
      <alignment/>
      <protection/>
    </xf>
    <xf numFmtId="38" fontId="0" fillId="0" borderId="32" xfId="28" applyBorder="1" applyAlignment="1" applyProtection="1">
      <alignment/>
      <protection/>
    </xf>
    <xf numFmtId="38" fontId="0" fillId="0" borderId="38" xfId="28" applyBorder="1" applyAlignment="1" applyProtection="1">
      <alignment/>
      <protection/>
    </xf>
    <xf numFmtId="38" fontId="0" fillId="0" borderId="44" xfId="28" applyBorder="1" applyAlignment="1">
      <alignment/>
    </xf>
    <xf numFmtId="38" fontId="0" fillId="0" borderId="8" xfId="28" applyBorder="1" applyAlignment="1">
      <alignment horizontal="left"/>
    </xf>
    <xf numFmtId="3" fontId="0" fillId="0" borderId="60" xfId="36" applyNumberFormat="1" applyFont="1" applyFill="1" applyBorder="1" applyAlignment="1">
      <alignment/>
      <protection/>
    </xf>
    <xf numFmtId="38" fontId="0" fillId="0" borderId="61" xfId="28" applyBorder="1" applyAlignment="1">
      <alignment horizontal="left"/>
    </xf>
    <xf numFmtId="3" fontId="0" fillId="0" borderId="62" xfId="36" applyNumberFormat="1" applyFont="1" applyFill="1" applyBorder="1" applyAlignment="1">
      <alignment/>
      <protection/>
    </xf>
    <xf numFmtId="3" fontId="0" fillId="0" borderId="13" xfId="36" applyNumberFormat="1" applyFont="1" applyFill="1" applyBorder="1" applyAlignment="1">
      <alignment/>
      <protection/>
    </xf>
    <xf numFmtId="38" fontId="0" fillId="0" borderId="32" xfId="28" applyFont="1" applyBorder="1" applyAlignment="1">
      <alignment horizontal="right"/>
    </xf>
    <xf numFmtId="38" fontId="0" fillId="0" borderId="32" xfId="28" applyFont="1" applyBorder="1" applyAlignment="1">
      <alignment/>
    </xf>
    <xf numFmtId="3" fontId="0" fillId="0" borderId="52" xfId="36" applyNumberFormat="1" applyFont="1" applyBorder="1" applyAlignment="1">
      <alignment/>
      <protection/>
    </xf>
    <xf numFmtId="0" fontId="0" fillId="6" borderId="46" xfId="36" applyFill="1" applyBorder="1" applyAlignment="1">
      <alignment horizontal="center"/>
      <protection/>
    </xf>
    <xf numFmtId="0" fontId="0" fillId="0" borderId="47" xfId="36" applyBorder="1" applyAlignment="1">
      <alignment horizontal="left"/>
      <protection/>
    </xf>
    <xf numFmtId="37" fontId="0" fillId="0" borderId="63" xfId="36" applyNumberFormat="1" applyBorder="1" applyProtection="1">
      <alignment/>
      <protection/>
    </xf>
    <xf numFmtId="37" fontId="0" fillId="0" borderId="46" xfId="36" applyNumberFormat="1" applyBorder="1" applyProtection="1">
      <alignment/>
      <protection/>
    </xf>
    <xf numFmtId="37" fontId="0" fillId="0" borderId="47" xfId="36" applyNumberFormat="1" applyBorder="1" applyProtection="1">
      <alignment/>
      <protection/>
    </xf>
    <xf numFmtId="0" fontId="0" fillId="0" borderId="55" xfId="36" applyBorder="1" applyAlignment="1">
      <alignment horizontal="left"/>
      <protection/>
    </xf>
    <xf numFmtId="37" fontId="0" fillId="0" borderId="57" xfId="36" applyNumberFormat="1" applyBorder="1" applyProtection="1">
      <alignment/>
      <protection/>
    </xf>
    <xf numFmtId="3" fontId="0" fillId="0" borderId="57" xfId="36" applyNumberFormat="1" applyBorder="1" applyProtection="1">
      <alignment/>
      <protection/>
    </xf>
    <xf numFmtId="37" fontId="0" fillId="0" borderId="55" xfId="36" applyNumberFormat="1" applyBorder="1" applyProtection="1">
      <alignment/>
      <protection/>
    </xf>
    <xf numFmtId="0" fontId="0" fillId="6" borderId="32" xfId="36" applyFill="1" applyBorder="1" applyAlignment="1">
      <alignment horizontal="center"/>
      <protection/>
    </xf>
    <xf numFmtId="0" fontId="0" fillId="0" borderId="38" xfId="36" applyBorder="1" applyAlignment="1">
      <alignment horizontal="left"/>
      <protection/>
    </xf>
    <xf numFmtId="37" fontId="0" fillId="0" borderId="59" xfId="36" applyNumberFormat="1" applyBorder="1" applyProtection="1">
      <alignment/>
      <protection/>
    </xf>
    <xf numFmtId="37" fontId="0" fillId="0" borderId="32" xfId="36" applyNumberFormat="1" applyBorder="1" applyProtection="1">
      <alignment/>
      <protection/>
    </xf>
    <xf numFmtId="37" fontId="0" fillId="0" borderId="29" xfId="36" applyNumberFormat="1" applyBorder="1" applyProtection="1">
      <alignment/>
      <protection/>
    </xf>
    <xf numFmtId="0" fontId="0" fillId="0" borderId="57" xfId="36" applyBorder="1">
      <alignment/>
      <protection/>
    </xf>
    <xf numFmtId="3" fontId="0" fillId="0" borderId="57" xfId="36" applyNumberFormat="1" applyBorder="1">
      <alignment/>
      <protection/>
    </xf>
    <xf numFmtId="3" fontId="0" fillId="0" borderId="59" xfId="36" applyNumberFormat="1" applyFont="1" applyFill="1" applyBorder="1" applyAlignment="1">
      <alignment/>
      <protection/>
    </xf>
    <xf numFmtId="0" fontId="0" fillId="0" borderId="32" xfId="36" applyBorder="1">
      <alignment/>
      <protection/>
    </xf>
    <xf numFmtId="0" fontId="0" fillId="6" borderId="40" xfId="36" applyFill="1" applyBorder="1" applyAlignment="1">
      <alignment horizontal="center"/>
      <protection/>
    </xf>
    <xf numFmtId="0" fontId="0" fillId="0" borderId="41" xfId="36" applyBorder="1" applyAlignment="1">
      <alignment horizontal="left"/>
      <protection/>
    </xf>
    <xf numFmtId="0" fontId="0" fillId="0" borderId="40" xfId="36" applyBorder="1">
      <alignment/>
      <protection/>
    </xf>
    <xf numFmtId="0" fontId="0" fillId="0" borderId="41" xfId="36" applyBorder="1">
      <alignment/>
      <protection/>
    </xf>
    <xf numFmtId="0" fontId="0" fillId="0" borderId="29" xfId="36" applyBorder="1" applyAlignment="1">
      <alignment horizontal="left"/>
      <protection/>
    </xf>
    <xf numFmtId="38" fontId="0" fillId="0" borderId="64" xfId="28" applyBorder="1" applyAlignment="1">
      <alignment/>
    </xf>
    <xf numFmtId="0" fontId="0" fillId="0" borderId="61" xfId="36" applyBorder="1" applyAlignment="1">
      <alignment horizontal="left"/>
      <protection/>
    </xf>
    <xf numFmtId="3" fontId="0" fillId="0" borderId="65" xfId="36" applyNumberFormat="1" applyFont="1" applyFill="1" applyBorder="1" applyAlignment="1">
      <alignment/>
      <protection/>
    </xf>
    <xf numFmtId="0" fontId="0" fillId="0" borderId="57" xfId="36" applyBorder="1" applyProtection="1">
      <alignment/>
      <protection/>
    </xf>
    <xf numFmtId="0" fontId="0" fillId="0" borderId="55" xfId="36" applyBorder="1" applyProtection="1">
      <alignment/>
      <protection/>
    </xf>
    <xf numFmtId="38" fontId="0" fillId="0" borderId="66" xfId="28" applyBorder="1" applyAlignment="1">
      <alignment/>
    </xf>
    <xf numFmtId="38" fontId="0" fillId="0" borderId="23" xfId="28" applyBorder="1" applyAlignment="1" applyProtection="1">
      <alignment/>
      <protection/>
    </xf>
    <xf numFmtId="38" fontId="0" fillId="0" borderId="24" xfId="28" applyBorder="1" applyAlignment="1" applyProtection="1">
      <alignment/>
      <protection/>
    </xf>
    <xf numFmtId="38" fontId="0" fillId="0" borderId="35" xfId="28" applyBorder="1" applyAlignment="1" applyProtection="1">
      <alignment/>
      <protection/>
    </xf>
    <xf numFmtId="38" fontId="0" fillId="0" borderId="36" xfId="28" applyBorder="1" applyAlignment="1" applyProtection="1">
      <alignment/>
      <protection/>
    </xf>
    <xf numFmtId="38" fontId="0" fillId="0" borderId="67" xfId="28" applyBorder="1" applyAlignment="1">
      <alignment/>
    </xf>
    <xf numFmtId="38" fontId="0" fillId="0" borderId="28" xfId="28" applyBorder="1" applyAlignment="1" applyProtection="1">
      <alignment/>
      <protection/>
    </xf>
    <xf numFmtId="38" fontId="0" fillId="0" borderId="29" xfId="28" applyBorder="1" applyAlignment="1" applyProtection="1">
      <alignment/>
      <protection/>
    </xf>
    <xf numFmtId="37" fontId="0" fillId="0" borderId="68" xfId="36" applyNumberFormat="1" applyBorder="1" applyProtection="1">
      <alignment/>
      <protection/>
    </xf>
    <xf numFmtId="37" fontId="0" fillId="0" borderId="69" xfId="36" applyNumberFormat="1" applyBorder="1" applyProtection="1">
      <alignment/>
      <protection/>
    </xf>
    <xf numFmtId="37" fontId="0" fillId="0" borderId="70" xfId="36" applyNumberFormat="1" applyBorder="1" applyProtection="1">
      <alignment/>
      <protection/>
    </xf>
    <xf numFmtId="38" fontId="0" fillId="0" borderId="0" xfId="28" applyBorder="1" applyAlignment="1">
      <alignment/>
    </xf>
    <xf numFmtId="38" fontId="0" fillId="5" borderId="29" xfId="28" applyFill="1" applyBorder="1" applyAlignment="1">
      <alignment/>
    </xf>
    <xf numFmtId="38" fontId="0" fillId="5" borderId="36" xfId="28" applyFill="1" applyBorder="1" applyAlignment="1">
      <alignment/>
    </xf>
    <xf numFmtId="38" fontId="0" fillId="5" borderId="38" xfId="28" applyFill="1" applyBorder="1" applyAlignment="1">
      <alignment/>
    </xf>
    <xf numFmtId="38" fontId="0" fillId="5" borderId="58" xfId="28" applyFill="1" applyBorder="1" applyAlignment="1">
      <alignment/>
    </xf>
    <xf numFmtId="38" fontId="0" fillId="0" borderId="49" xfId="28" applyFont="1" applyBorder="1" applyAlignment="1">
      <alignment/>
    </xf>
    <xf numFmtId="38" fontId="0" fillId="0" borderId="38" xfId="28" applyBorder="1" applyAlignment="1">
      <alignment/>
    </xf>
    <xf numFmtId="0" fontId="0" fillId="0" borderId="0" xfId="35">
      <alignment/>
      <protection/>
    </xf>
    <xf numFmtId="0" fontId="15" fillId="0" borderId="0" xfId="35" applyFont="1">
      <alignment/>
      <protection/>
    </xf>
    <xf numFmtId="0" fontId="18" fillId="0" borderId="0" xfId="35" applyFont="1">
      <alignment/>
      <protection/>
    </xf>
    <xf numFmtId="0" fontId="19" fillId="7" borderId="71" xfId="35" applyFont="1" applyFill="1" applyBorder="1" applyAlignment="1">
      <alignment horizontal="center"/>
      <protection/>
    </xf>
    <xf numFmtId="0" fontId="19" fillId="7" borderId="72" xfId="35" applyFont="1" applyFill="1" applyBorder="1" applyAlignment="1">
      <alignment horizontal="center"/>
      <protection/>
    </xf>
    <xf numFmtId="0" fontId="19" fillId="7" borderId="73" xfId="35" applyFont="1" applyFill="1" applyBorder="1" applyAlignment="1">
      <alignment horizontal="center"/>
      <protection/>
    </xf>
    <xf numFmtId="0" fontId="19" fillId="7" borderId="74" xfId="35" applyFont="1" applyFill="1" applyBorder="1" applyAlignment="1">
      <alignment horizontal="center"/>
      <protection/>
    </xf>
    <xf numFmtId="0" fontId="19" fillId="7" borderId="75" xfId="35" applyFont="1" applyFill="1" applyBorder="1" applyAlignment="1">
      <alignment horizontal="center"/>
      <protection/>
    </xf>
    <xf numFmtId="38" fontId="18" fillId="0" borderId="48" xfId="28" applyFont="1" applyBorder="1" applyAlignment="1">
      <alignment/>
    </xf>
    <xf numFmtId="38" fontId="18" fillId="0" borderId="49" xfId="28" applyFont="1" applyBorder="1" applyAlignment="1">
      <alignment/>
    </xf>
    <xf numFmtId="38" fontId="18" fillId="0" borderId="76" xfId="28" applyFont="1" applyBorder="1" applyAlignment="1">
      <alignment/>
    </xf>
    <xf numFmtId="0" fontId="19" fillId="7" borderId="77" xfId="35" applyFont="1" applyFill="1" applyBorder="1" applyAlignment="1">
      <alignment horizontal="center"/>
      <protection/>
    </xf>
    <xf numFmtId="38" fontId="18" fillId="0" borderId="78" xfId="28" applyFont="1" applyBorder="1" applyAlignment="1">
      <alignment/>
    </xf>
    <xf numFmtId="38" fontId="18" fillId="0" borderId="79" xfId="28" applyFont="1" applyBorder="1" applyAlignment="1">
      <alignment/>
    </xf>
    <xf numFmtId="38" fontId="18" fillId="0" borderId="80" xfId="28" applyFont="1" applyBorder="1" applyAlignment="1">
      <alignment/>
    </xf>
    <xf numFmtId="0" fontId="19" fillId="7" borderId="81" xfId="35" applyFont="1" applyFill="1" applyBorder="1" applyAlignment="1">
      <alignment horizontal="center"/>
      <protection/>
    </xf>
    <xf numFmtId="38" fontId="18" fillId="0" borderId="82" xfId="28" applyFont="1" applyBorder="1" applyAlignment="1">
      <alignment/>
    </xf>
    <xf numFmtId="38" fontId="18" fillId="0" borderId="83" xfId="28" applyFont="1" applyBorder="1" applyAlignment="1">
      <alignment/>
    </xf>
    <xf numFmtId="38" fontId="18" fillId="0" borderId="84" xfId="28" applyFont="1" applyBorder="1" applyAlignment="1">
      <alignment/>
    </xf>
    <xf numFmtId="0" fontId="19" fillId="7" borderId="85" xfId="35" applyFont="1" applyFill="1" applyBorder="1" applyAlignment="1">
      <alignment horizontal="center"/>
      <protection/>
    </xf>
    <xf numFmtId="38" fontId="18" fillId="0" borderId="86" xfId="28" applyFont="1" applyBorder="1" applyAlignment="1">
      <alignment/>
    </xf>
    <xf numFmtId="38" fontId="18" fillId="0" borderId="87" xfId="28" applyFont="1" applyBorder="1" applyAlignment="1">
      <alignment/>
    </xf>
    <xf numFmtId="38" fontId="18" fillId="0" borderId="88" xfId="28" applyFont="1" applyBorder="1" applyAlignment="1">
      <alignment/>
    </xf>
    <xf numFmtId="0" fontId="18" fillId="0" borderId="89" xfId="35" applyFont="1" applyBorder="1">
      <alignment/>
      <protection/>
    </xf>
    <xf numFmtId="0" fontId="18" fillId="7" borderId="90" xfId="35" applyFont="1" applyFill="1" applyBorder="1">
      <alignment/>
      <protection/>
    </xf>
    <xf numFmtId="0" fontId="19" fillId="7" borderId="91" xfId="35" applyFont="1" applyFill="1" applyBorder="1" applyAlignment="1">
      <alignment horizontal="center"/>
      <protection/>
    </xf>
    <xf numFmtId="0" fontId="19" fillId="7" borderId="92" xfId="35" applyFont="1" applyFill="1" applyBorder="1" applyAlignment="1">
      <alignment horizontal="center"/>
      <protection/>
    </xf>
    <xf numFmtId="38" fontId="18" fillId="0" borderId="93" xfId="28" applyFont="1" applyBorder="1" applyAlignment="1">
      <alignment/>
    </xf>
    <xf numFmtId="38" fontId="18" fillId="0" borderId="94" xfId="28" applyFont="1" applyBorder="1" applyAlignment="1">
      <alignment/>
    </xf>
    <xf numFmtId="38" fontId="18" fillId="0" borderId="40" xfId="28" applyFont="1" applyBorder="1" applyAlignment="1">
      <alignment/>
    </xf>
    <xf numFmtId="0" fontId="19" fillId="7" borderId="95" xfId="35" applyFont="1" applyFill="1" applyBorder="1" applyAlignment="1">
      <alignment horizontal="center"/>
      <protection/>
    </xf>
    <xf numFmtId="38" fontId="18" fillId="0" borderId="96" xfId="28" applyFont="1" applyBorder="1" applyAlignment="1">
      <alignment/>
    </xf>
    <xf numFmtId="38" fontId="18" fillId="0" borderId="6" xfId="28" applyFont="1" applyBorder="1" applyAlignment="1">
      <alignment/>
    </xf>
    <xf numFmtId="38" fontId="18" fillId="0" borderId="32" xfId="28" applyFont="1" applyBorder="1" applyAlignment="1">
      <alignment/>
    </xf>
    <xf numFmtId="0" fontId="19" fillId="7" borderId="97" xfId="35" applyFont="1" applyFill="1" applyBorder="1" applyAlignment="1">
      <alignment horizontal="center"/>
      <protection/>
    </xf>
    <xf numFmtId="38" fontId="18" fillId="0" borderId="98" xfId="28" applyFont="1" applyBorder="1" applyAlignment="1">
      <alignment/>
    </xf>
    <xf numFmtId="38" fontId="18" fillId="6" borderId="83" xfId="28" applyFont="1" applyFill="1" applyBorder="1" applyAlignment="1">
      <alignment/>
    </xf>
    <xf numFmtId="0" fontId="19" fillId="7" borderId="99" xfId="35" applyFont="1" applyFill="1" applyBorder="1" applyAlignment="1">
      <alignment horizontal="center"/>
      <protection/>
    </xf>
    <xf numFmtId="38" fontId="18" fillId="0" borderId="100" xfId="28" applyFont="1" applyBorder="1" applyAlignment="1">
      <alignment/>
    </xf>
    <xf numFmtId="38" fontId="18" fillId="0" borderId="101" xfId="28" applyFont="1" applyBorder="1" applyAlignment="1">
      <alignment/>
    </xf>
    <xf numFmtId="0" fontId="0" fillId="0" borderId="0" xfId="35" applyBorder="1">
      <alignment/>
      <protection/>
    </xf>
    <xf numFmtId="0" fontId="0" fillId="0" borderId="0" xfId="34">
      <alignment/>
      <protection/>
    </xf>
    <xf numFmtId="38" fontId="15" fillId="0" borderId="0" xfId="28" applyFont="1" applyAlignment="1">
      <alignment/>
    </xf>
    <xf numFmtId="0" fontId="15" fillId="2" borderId="102" xfId="34" applyFont="1" applyFill="1" applyBorder="1" applyAlignment="1">
      <alignment horizontal="center"/>
      <protection/>
    </xf>
    <xf numFmtId="0" fontId="15" fillId="2" borderId="103" xfId="34" applyFont="1" applyFill="1" applyBorder="1" applyAlignment="1">
      <alignment horizontal="center"/>
      <protection/>
    </xf>
    <xf numFmtId="38" fontId="15" fillId="2" borderId="104" xfId="28" applyFont="1" applyFill="1" applyBorder="1" applyAlignment="1">
      <alignment horizontal="center"/>
    </xf>
    <xf numFmtId="38" fontId="15" fillId="2" borderId="105" xfId="28" applyFont="1" applyFill="1" applyBorder="1" applyAlignment="1">
      <alignment horizontal="center"/>
    </xf>
    <xf numFmtId="38" fontId="15" fillId="2" borderId="106" xfId="28" applyFont="1" applyFill="1" applyBorder="1" applyAlignment="1">
      <alignment horizontal="center"/>
    </xf>
    <xf numFmtId="38" fontId="15" fillId="2" borderId="107" xfId="28" applyFont="1" applyFill="1" applyBorder="1" applyAlignment="1">
      <alignment horizontal="center"/>
    </xf>
    <xf numFmtId="0" fontId="16" fillId="3" borderId="108" xfId="34" applyFont="1" applyFill="1" applyBorder="1" applyAlignment="1">
      <alignment/>
      <protection/>
    </xf>
    <xf numFmtId="0" fontId="0" fillId="0" borderId="109" xfId="34" applyBorder="1">
      <alignment/>
      <protection/>
    </xf>
    <xf numFmtId="38" fontId="0" fillId="0" borderId="110" xfId="28" applyBorder="1" applyAlignment="1">
      <alignment/>
    </xf>
    <xf numFmtId="38" fontId="0" fillId="0" borderId="94" xfId="28" applyBorder="1" applyAlignment="1">
      <alignment/>
    </xf>
    <xf numFmtId="38" fontId="0" fillId="0" borderId="111" xfId="28" applyBorder="1" applyAlignment="1">
      <alignment/>
    </xf>
    <xf numFmtId="38" fontId="0" fillId="0" borderId="112" xfId="28" applyBorder="1" applyAlignment="1">
      <alignment/>
    </xf>
    <xf numFmtId="0" fontId="16" fillId="3" borderId="113" xfId="34" applyFont="1" applyFill="1" applyBorder="1" applyAlignment="1">
      <alignment/>
      <protection/>
    </xf>
    <xf numFmtId="0" fontId="0" fillId="0" borderId="6" xfId="34" applyBorder="1">
      <alignment/>
      <protection/>
    </xf>
    <xf numFmtId="38" fontId="0" fillId="0" borderId="78" xfId="28" applyBorder="1" applyAlignment="1">
      <alignment/>
    </xf>
    <xf numFmtId="38" fontId="0" fillId="0" borderId="79" xfId="28" applyBorder="1" applyAlignment="1">
      <alignment/>
    </xf>
    <xf numFmtId="38" fontId="0" fillId="0" borderId="114" xfId="28" applyBorder="1" applyAlignment="1">
      <alignment/>
    </xf>
    <xf numFmtId="38" fontId="0" fillId="0" borderId="115" xfId="28" applyBorder="1" applyAlignment="1">
      <alignment/>
    </xf>
    <xf numFmtId="0" fontId="16" fillId="3" borderId="113" xfId="34" applyFont="1" applyFill="1" applyBorder="1" applyAlignment="1">
      <alignment horizontal="center"/>
      <protection/>
    </xf>
    <xf numFmtId="0" fontId="16" fillId="3" borderId="116" xfId="34" applyFont="1" applyFill="1" applyBorder="1" applyAlignment="1">
      <alignment horizontal="center"/>
      <protection/>
    </xf>
    <xf numFmtId="0" fontId="0" fillId="0" borderId="117" xfId="34" applyBorder="1">
      <alignment/>
      <protection/>
    </xf>
    <xf numFmtId="38" fontId="0" fillId="0" borderId="82" xfId="28" applyBorder="1" applyAlignment="1">
      <alignment/>
    </xf>
    <xf numFmtId="38" fontId="0" fillId="0" borderId="83" xfId="28" applyBorder="1" applyAlignment="1">
      <alignment/>
    </xf>
    <xf numFmtId="38" fontId="0" fillId="0" borderId="118" xfId="28" applyBorder="1" applyAlignment="1">
      <alignment/>
    </xf>
    <xf numFmtId="38" fontId="0" fillId="0" borderId="119" xfId="28" applyBorder="1" applyAlignment="1">
      <alignment/>
    </xf>
    <xf numFmtId="0" fontId="0" fillId="0" borderId="120" xfId="34" applyBorder="1">
      <alignment/>
      <protection/>
    </xf>
    <xf numFmtId="38" fontId="0" fillId="0" borderId="48" xfId="28" applyBorder="1" applyAlignment="1">
      <alignment/>
    </xf>
    <xf numFmtId="38" fontId="0" fillId="0" borderId="49" xfId="28" applyBorder="1" applyAlignment="1">
      <alignment/>
    </xf>
    <xf numFmtId="38" fontId="0" fillId="0" borderId="58" xfId="28" applyBorder="1" applyAlignment="1">
      <alignment/>
    </xf>
    <xf numFmtId="38" fontId="0" fillId="0" borderId="121" xfId="28" applyBorder="1" applyAlignment="1">
      <alignment/>
    </xf>
    <xf numFmtId="0" fontId="0" fillId="0" borderId="8" xfId="34" applyBorder="1">
      <alignment/>
      <protection/>
    </xf>
    <xf numFmtId="38" fontId="0" fillId="0" borderId="31" xfId="28" applyBorder="1" applyAlignment="1">
      <alignment/>
    </xf>
    <xf numFmtId="38" fontId="0" fillId="0" borderId="32" xfId="28" applyBorder="1" applyAlignment="1">
      <alignment/>
    </xf>
    <xf numFmtId="38" fontId="0" fillId="0" borderId="122" xfId="28" applyBorder="1" applyAlignment="1">
      <alignment/>
    </xf>
    <xf numFmtId="38" fontId="0" fillId="0" borderId="123" xfId="28" applyBorder="1" applyAlignment="1">
      <alignment/>
    </xf>
    <xf numFmtId="0" fontId="0" fillId="0" borderId="114" xfId="34" applyBorder="1">
      <alignment/>
      <protection/>
    </xf>
    <xf numFmtId="38" fontId="0" fillId="0" borderId="124" xfId="28" applyBorder="1" applyAlignment="1">
      <alignment/>
    </xf>
    <xf numFmtId="38" fontId="0" fillId="0" borderId="125" xfId="28" applyBorder="1" applyAlignment="1">
      <alignment/>
    </xf>
    <xf numFmtId="0" fontId="16" fillId="3" borderId="126" xfId="34" applyFont="1" applyFill="1" applyBorder="1" applyAlignment="1">
      <alignment horizontal="center"/>
      <protection/>
    </xf>
    <xf numFmtId="0" fontId="0" fillId="0" borderId="127" xfId="34" applyBorder="1">
      <alignment/>
      <protection/>
    </xf>
    <xf numFmtId="38" fontId="0" fillId="0" borderId="128" xfId="28" applyBorder="1" applyAlignment="1">
      <alignment/>
    </xf>
    <xf numFmtId="38" fontId="0" fillId="0" borderId="129" xfId="28" applyBorder="1" applyAlignment="1">
      <alignment/>
    </xf>
    <xf numFmtId="0" fontId="16" fillId="8" borderId="0" xfId="34" applyFont="1" applyFill="1">
      <alignment/>
      <protection/>
    </xf>
    <xf numFmtId="38" fontId="16" fillId="8" borderId="0" xfId="28" applyFont="1" applyFill="1" applyAlignment="1">
      <alignment/>
    </xf>
    <xf numFmtId="38" fontId="0" fillId="8" borderId="0" xfId="28" applyFill="1" applyAlignment="1">
      <alignment/>
    </xf>
    <xf numFmtId="0" fontId="0" fillId="0" borderId="0" xfId="40">
      <alignment/>
      <protection/>
    </xf>
    <xf numFmtId="0" fontId="15" fillId="0" borderId="0" xfId="40" applyFont="1">
      <alignment/>
      <protection/>
    </xf>
    <xf numFmtId="0" fontId="15" fillId="8" borderId="102" xfId="40" applyFont="1" applyFill="1" applyBorder="1" applyAlignment="1">
      <alignment horizontal="center"/>
      <protection/>
    </xf>
    <xf numFmtId="0" fontId="15" fillId="8" borderId="103" xfId="40" applyFont="1" applyFill="1" applyBorder="1" applyAlignment="1">
      <alignment horizontal="center"/>
      <protection/>
    </xf>
    <xf numFmtId="0" fontId="15" fillId="8" borderId="104" xfId="40" applyFont="1" applyFill="1" applyBorder="1" applyAlignment="1">
      <alignment horizontal="center"/>
      <protection/>
    </xf>
    <xf numFmtId="0" fontId="15" fillId="8" borderId="105" xfId="40" applyFont="1" applyFill="1" applyBorder="1" applyAlignment="1">
      <alignment horizontal="center"/>
      <protection/>
    </xf>
    <xf numFmtId="0" fontId="15" fillId="8" borderId="107" xfId="40" applyFont="1" applyFill="1" applyBorder="1" applyAlignment="1">
      <alignment horizontal="center"/>
      <protection/>
    </xf>
    <xf numFmtId="0" fontId="15" fillId="8" borderId="130" xfId="40" applyFont="1" applyFill="1" applyBorder="1" applyAlignment="1">
      <alignment horizontal="center"/>
      <protection/>
    </xf>
    <xf numFmtId="0" fontId="16" fillId="7" borderId="108" xfId="40" applyFont="1" applyFill="1" applyBorder="1" applyAlignment="1">
      <alignment/>
      <protection/>
    </xf>
    <xf numFmtId="0" fontId="0" fillId="0" borderId="109" xfId="40" applyBorder="1">
      <alignment/>
      <protection/>
    </xf>
    <xf numFmtId="0" fontId="0" fillId="0" borderId="110" xfId="40" applyBorder="1">
      <alignment/>
      <protection/>
    </xf>
    <xf numFmtId="0" fontId="0" fillId="0" borderId="94" xfId="40" applyBorder="1">
      <alignment/>
      <protection/>
    </xf>
    <xf numFmtId="0" fontId="0" fillId="0" borderId="111" xfId="40" applyBorder="1">
      <alignment/>
      <protection/>
    </xf>
    <xf numFmtId="0" fontId="0" fillId="0" borderId="123" xfId="40" applyBorder="1">
      <alignment/>
      <protection/>
    </xf>
    <xf numFmtId="0" fontId="16" fillId="7" borderId="113" xfId="40" applyFont="1" applyFill="1" applyBorder="1" applyAlignment="1">
      <alignment/>
      <protection/>
    </xf>
    <xf numFmtId="0" fontId="0" fillId="0" borderId="6" xfId="40" applyBorder="1">
      <alignment/>
      <protection/>
    </xf>
    <xf numFmtId="0" fontId="0" fillId="0" borderId="78" xfId="40" applyBorder="1">
      <alignment/>
      <protection/>
    </xf>
    <xf numFmtId="0" fontId="0" fillId="0" borderId="79" xfId="40" applyBorder="1">
      <alignment/>
      <protection/>
    </xf>
    <xf numFmtId="0" fontId="0" fillId="0" borderId="114" xfId="40" applyBorder="1">
      <alignment/>
      <protection/>
    </xf>
    <xf numFmtId="0" fontId="0" fillId="0" borderId="131" xfId="40" applyBorder="1">
      <alignment/>
      <protection/>
    </xf>
    <xf numFmtId="0" fontId="16" fillId="7" borderId="113" xfId="40" applyFont="1" applyFill="1" applyBorder="1" applyAlignment="1">
      <alignment horizontal="center"/>
      <protection/>
    </xf>
    <xf numFmtId="0" fontId="16" fillId="7" borderId="113" xfId="40" applyFont="1" applyFill="1" applyBorder="1">
      <alignment/>
      <protection/>
    </xf>
    <xf numFmtId="0" fontId="16" fillId="7" borderId="116" xfId="40" applyFont="1" applyFill="1" applyBorder="1">
      <alignment/>
      <protection/>
    </xf>
    <xf numFmtId="0" fontId="0" fillId="0" borderId="117" xfId="40" applyBorder="1">
      <alignment/>
      <protection/>
    </xf>
    <xf numFmtId="0" fontId="0" fillId="0" borderId="82" xfId="40" applyBorder="1">
      <alignment/>
      <protection/>
    </xf>
    <xf numFmtId="0" fontId="0" fillId="0" borderId="83" xfId="40" applyBorder="1">
      <alignment/>
      <protection/>
    </xf>
    <xf numFmtId="0" fontId="0" fillId="0" borderId="132" xfId="40" applyBorder="1">
      <alignment/>
      <protection/>
    </xf>
    <xf numFmtId="0" fontId="0" fillId="0" borderId="120" xfId="40" applyBorder="1">
      <alignment/>
      <protection/>
    </xf>
    <xf numFmtId="0" fontId="0" fillId="0" borderId="48" xfId="40" applyBorder="1">
      <alignment/>
      <protection/>
    </xf>
    <xf numFmtId="0" fontId="0" fillId="0" borderId="49" xfId="40" applyBorder="1">
      <alignment/>
      <protection/>
    </xf>
    <xf numFmtId="0" fontId="0" fillId="0" borderId="125" xfId="40" applyBorder="1">
      <alignment/>
      <protection/>
    </xf>
    <xf numFmtId="0" fontId="0" fillId="0" borderId="8" xfId="40" applyBorder="1">
      <alignment/>
      <protection/>
    </xf>
    <xf numFmtId="0" fontId="0" fillId="0" borderId="31" xfId="40" applyBorder="1">
      <alignment/>
      <protection/>
    </xf>
    <xf numFmtId="0" fontId="0" fillId="0" borderId="32" xfId="40" applyBorder="1">
      <alignment/>
      <protection/>
    </xf>
    <xf numFmtId="0" fontId="0" fillId="0" borderId="119" xfId="40" applyBorder="1">
      <alignment/>
      <protection/>
    </xf>
    <xf numFmtId="0" fontId="17" fillId="7" borderId="113" xfId="40" applyFont="1" applyFill="1" applyBorder="1" applyAlignment="1">
      <alignment horizontal="center"/>
      <protection/>
    </xf>
    <xf numFmtId="0" fontId="0" fillId="0" borderId="93" xfId="40" applyBorder="1">
      <alignment/>
      <protection/>
    </xf>
    <xf numFmtId="0" fontId="16" fillId="7" borderId="126" xfId="40" applyFont="1" applyFill="1" applyBorder="1">
      <alignment/>
      <protection/>
    </xf>
    <xf numFmtId="0" fontId="16" fillId="9" borderId="113" xfId="39" applyFont="1" applyFill="1" applyBorder="1" applyAlignment="1">
      <alignment horizontal="center"/>
      <protection/>
    </xf>
    <xf numFmtId="0" fontId="0" fillId="0" borderId="127" xfId="40" applyBorder="1">
      <alignment/>
      <protection/>
    </xf>
    <xf numFmtId="0" fontId="0" fillId="0" borderId="133" xfId="40" applyBorder="1">
      <alignment/>
      <protection/>
    </xf>
    <xf numFmtId="0" fontId="0" fillId="0" borderId="134" xfId="40" applyBorder="1">
      <alignment/>
      <protection/>
    </xf>
    <xf numFmtId="0" fontId="0" fillId="0" borderId="0" xfId="37">
      <alignment/>
      <protection/>
    </xf>
    <xf numFmtId="0" fontId="15" fillId="0" borderId="0" xfId="37" applyFont="1">
      <alignment/>
      <protection/>
    </xf>
    <xf numFmtId="0" fontId="15" fillId="10" borderId="135" xfId="37" applyFont="1" applyFill="1" applyBorder="1" applyAlignment="1">
      <alignment horizontal="center"/>
      <protection/>
    </xf>
    <xf numFmtId="0" fontId="15" fillId="10" borderId="136" xfId="37" applyFont="1" applyFill="1" applyBorder="1" applyAlignment="1">
      <alignment horizontal="center"/>
      <protection/>
    </xf>
    <xf numFmtId="38" fontId="15" fillId="10" borderId="137" xfId="28" applyFont="1" applyFill="1" applyBorder="1" applyAlignment="1">
      <alignment horizontal="center"/>
    </xf>
    <xf numFmtId="38" fontId="15" fillId="10" borderId="106" xfId="28" applyFont="1" applyFill="1" applyBorder="1" applyAlignment="1">
      <alignment horizontal="center"/>
    </xf>
    <xf numFmtId="38" fontId="15" fillId="10" borderId="138" xfId="28" applyFont="1" applyFill="1" applyBorder="1" applyAlignment="1">
      <alignment horizontal="center"/>
    </xf>
    <xf numFmtId="38" fontId="15" fillId="10" borderId="139" xfId="28" applyFont="1" applyFill="1" applyBorder="1" applyAlignment="1">
      <alignment horizontal="center"/>
    </xf>
    <xf numFmtId="0" fontId="16" fillId="11" borderId="108" xfId="37" applyFont="1" applyFill="1" applyBorder="1" applyAlignment="1">
      <alignment/>
      <protection/>
    </xf>
    <xf numFmtId="0" fontId="0" fillId="0" borderId="120" xfId="37" applyBorder="1">
      <alignment/>
      <protection/>
    </xf>
    <xf numFmtId="38" fontId="0" fillId="0" borderId="140" xfId="28" applyBorder="1" applyAlignment="1">
      <alignment/>
    </xf>
    <xf numFmtId="0" fontId="16" fillId="11" borderId="113" xfId="37" applyFont="1" applyFill="1" applyBorder="1" applyAlignment="1">
      <alignment/>
      <protection/>
    </xf>
    <xf numFmtId="0" fontId="0" fillId="0" borderId="6" xfId="37" applyBorder="1">
      <alignment/>
      <protection/>
    </xf>
    <xf numFmtId="0" fontId="16" fillId="11" borderId="113" xfId="37" applyFont="1" applyFill="1" applyBorder="1" applyAlignment="1">
      <alignment horizontal="center"/>
      <protection/>
    </xf>
    <xf numFmtId="0" fontId="0" fillId="0" borderId="8" xfId="37" applyBorder="1">
      <alignment/>
      <protection/>
    </xf>
    <xf numFmtId="0" fontId="16" fillId="11" borderId="108" xfId="37" applyFont="1" applyFill="1" applyBorder="1" applyAlignment="1">
      <alignment horizontal="center"/>
      <protection/>
    </xf>
    <xf numFmtId="0" fontId="0" fillId="0" borderId="109" xfId="37" applyBorder="1">
      <alignment/>
      <protection/>
    </xf>
    <xf numFmtId="38" fontId="0" fillId="0" borderId="131" xfId="28" applyBorder="1" applyAlignment="1">
      <alignment/>
    </xf>
    <xf numFmtId="0" fontId="0" fillId="0" borderId="117" xfId="37" applyBorder="1">
      <alignment/>
      <protection/>
    </xf>
    <xf numFmtId="0" fontId="0" fillId="0" borderId="111" xfId="37" applyBorder="1">
      <alignment/>
      <protection/>
    </xf>
    <xf numFmtId="38" fontId="0" fillId="0" borderId="93" xfId="28" applyFill="1" applyBorder="1" applyAlignment="1">
      <alignment/>
    </xf>
    <xf numFmtId="38" fontId="0" fillId="0" borderId="49" xfId="28" applyFill="1" applyBorder="1" applyAlignment="1">
      <alignment/>
    </xf>
    <xf numFmtId="0" fontId="0" fillId="0" borderId="114" xfId="37" applyBorder="1">
      <alignment/>
      <protection/>
    </xf>
    <xf numFmtId="38" fontId="0" fillId="0" borderId="96" xfId="28" applyFill="1" applyBorder="1" applyAlignment="1">
      <alignment/>
    </xf>
    <xf numFmtId="38" fontId="0" fillId="0" borderId="79" xfId="28" applyFill="1" applyBorder="1" applyAlignment="1">
      <alignment/>
    </xf>
    <xf numFmtId="0" fontId="0" fillId="0" borderId="118" xfId="37" applyBorder="1">
      <alignment/>
      <protection/>
    </xf>
    <xf numFmtId="38" fontId="0" fillId="0" borderId="98" xfId="28" applyFill="1" applyBorder="1" applyAlignment="1">
      <alignment/>
    </xf>
    <xf numFmtId="38" fontId="0" fillId="0" borderId="83" xfId="28" applyFill="1" applyBorder="1" applyAlignment="1">
      <alignment/>
    </xf>
    <xf numFmtId="38" fontId="0" fillId="0" borderId="79" xfId="28" applyFont="1" applyBorder="1" applyAlignment="1">
      <alignment/>
    </xf>
    <xf numFmtId="0" fontId="16" fillId="11" borderId="116" xfId="37" applyFont="1" applyFill="1" applyBorder="1" applyAlignment="1">
      <alignment horizontal="center"/>
      <protection/>
    </xf>
    <xf numFmtId="38" fontId="0" fillId="0" borderId="93" xfId="28" applyBorder="1" applyAlignment="1">
      <alignment/>
    </xf>
    <xf numFmtId="0" fontId="16" fillId="11" borderId="126" xfId="37" applyFont="1" applyFill="1" applyBorder="1" applyAlignment="1">
      <alignment horizontal="center"/>
      <protection/>
    </xf>
    <xf numFmtId="0" fontId="0" fillId="0" borderId="127" xfId="37" applyBorder="1">
      <alignment/>
      <protection/>
    </xf>
    <xf numFmtId="38" fontId="0" fillId="0" borderId="133" xfId="28" applyBorder="1" applyAlignment="1">
      <alignment/>
    </xf>
    <xf numFmtId="38" fontId="0" fillId="0" borderId="134" xfId="28" applyBorder="1" applyAlignment="1">
      <alignment/>
    </xf>
    <xf numFmtId="38" fontId="0" fillId="0" borderId="127" xfId="28" applyBorder="1" applyAlignment="1">
      <alignment/>
    </xf>
    <xf numFmtId="38" fontId="0" fillId="0" borderId="141" xfId="28" applyBorder="1" applyAlignment="1">
      <alignment/>
    </xf>
    <xf numFmtId="0" fontId="0" fillId="0" borderId="0" xfId="42">
      <alignment/>
      <protection/>
    </xf>
    <xf numFmtId="0" fontId="15" fillId="0" borderId="0" xfId="42" applyFont="1">
      <alignment/>
      <protection/>
    </xf>
    <xf numFmtId="0" fontId="15" fillId="12" borderId="102" xfId="42" applyFont="1" applyFill="1" applyBorder="1" applyAlignment="1">
      <alignment horizontal="center"/>
      <protection/>
    </xf>
    <xf numFmtId="0" fontId="15" fillId="12" borderId="103" xfId="42" applyFont="1" applyFill="1" applyBorder="1" applyAlignment="1">
      <alignment horizontal="center"/>
      <protection/>
    </xf>
    <xf numFmtId="0" fontId="15" fillId="12" borderId="104" xfId="42" applyFont="1" applyFill="1" applyBorder="1" applyAlignment="1">
      <alignment horizontal="center"/>
      <protection/>
    </xf>
    <xf numFmtId="0" fontId="15" fillId="12" borderId="105" xfId="42" applyFont="1" applyFill="1" applyBorder="1" applyAlignment="1">
      <alignment horizontal="center"/>
      <protection/>
    </xf>
    <xf numFmtId="0" fontId="15" fillId="12" borderId="107" xfId="42" applyFont="1" applyFill="1" applyBorder="1" applyAlignment="1">
      <alignment horizontal="center"/>
      <protection/>
    </xf>
    <xf numFmtId="0" fontId="15" fillId="12" borderId="142" xfId="42" applyFont="1" applyFill="1" applyBorder="1" applyAlignment="1">
      <alignment horizontal="center"/>
      <protection/>
    </xf>
    <xf numFmtId="0" fontId="16" fillId="13" borderId="108" xfId="42" applyFont="1" applyFill="1" applyBorder="1" applyAlignment="1">
      <alignment/>
      <protection/>
    </xf>
    <xf numFmtId="0" fontId="0" fillId="0" borderId="109" xfId="42" applyBorder="1">
      <alignment/>
      <protection/>
    </xf>
    <xf numFmtId="0" fontId="0" fillId="0" borderId="110" xfId="42" applyBorder="1">
      <alignment/>
      <protection/>
    </xf>
    <xf numFmtId="0" fontId="0" fillId="0" borderId="94" xfId="42" applyBorder="1">
      <alignment/>
      <protection/>
    </xf>
    <xf numFmtId="0" fontId="0" fillId="0" borderId="111" xfId="42" applyBorder="1">
      <alignment/>
      <protection/>
    </xf>
    <xf numFmtId="0" fontId="16" fillId="13" borderId="113" xfId="42" applyFont="1" applyFill="1" applyBorder="1" applyAlignment="1">
      <alignment/>
      <protection/>
    </xf>
    <xf numFmtId="0" fontId="0" fillId="0" borderId="6" xfId="42" applyBorder="1">
      <alignment/>
      <protection/>
    </xf>
    <xf numFmtId="0" fontId="0" fillId="0" borderId="78" xfId="42" applyBorder="1">
      <alignment/>
      <protection/>
    </xf>
    <xf numFmtId="0" fontId="0" fillId="0" borderId="79" xfId="42" applyBorder="1">
      <alignment/>
      <protection/>
    </xf>
    <xf numFmtId="0" fontId="0" fillId="0" borderId="114" xfId="42" applyBorder="1">
      <alignment/>
      <protection/>
    </xf>
    <xf numFmtId="0" fontId="16" fillId="13" borderId="113" xfId="42" applyFont="1" applyFill="1" applyBorder="1" applyAlignment="1">
      <alignment horizontal="center"/>
      <protection/>
    </xf>
    <xf numFmtId="0" fontId="16" fillId="13" borderId="113" xfId="42" applyFont="1" applyFill="1" applyBorder="1">
      <alignment/>
      <protection/>
    </xf>
    <xf numFmtId="0" fontId="16" fillId="13" borderId="116" xfId="42" applyFont="1" applyFill="1" applyBorder="1">
      <alignment/>
      <protection/>
    </xf>
    <xf numFmtId="0" fontId="0" fillId="0" borderId="117" xfId="42" applyBorder="1">
      <alignment/>
      <protection/>
    </xf>
    <xf numFmtId="0" fontId="0" fillId="0" borderId="82" xfId="42" applyBorder="1">
      <alignment/>
      <protection/>
    </xf>
    <xf numFmtId="0" fontId="0" fillId="0" borderId="83" xfId="42" applyBorder="1">
      <alignment/>
      <protection/>
    </xf>
    <xf numFmtId="0" fontId="0" fillId="0" borderId="118" xfId="42" applyBorder="1">
      <alignment/>
      <protection/>
    </xf>
    <xf numFmtId="0" fontId="0" fillId="0" borderId="120" xfId="42" applyBorder="1">
      <alignment/>
      <protection/>
    </xf>
    <xf numFmtId="0" fontId="0" fillId="0" borderId="48" xfId="42" applyBorder="1">
      <alignment/>
      <protection/>
    </xf>
    <xf numFmtId="0" fontId="0" fillId="0" borderId="49" xfId="42" applyBorder="1">
      <alignment/>
      <protection/>
    </xf>
    <xf numFmtId="0" fontId="0" fillId="0" borderId="93" xfId="42" applyBorder="1" applyAlignment="1">
      <alignment/>
      <protection/>
    </xf>
    <xf numFmtId="0" fontId="0" fillId="0" borderId="49" xfId="42" applyBorder="1" applyAlignment="1">
      <alignment/>
      <protection/>
    </xf>
    <xf numFmtId="0" fontId="0" fillId="0" borderId="93" xfId="42" applyBorder="1">
      <alignment/>
      <protection/>
    </xf>
    <xf numFmtId="0" fontId="0" fillId="0" borderId="96" xfId="42" applyBorder="1" applyAlignment="1">
      <alignment/>
      <protection/>
    </xf>
    <xf numFmtId="0" fontId="0" fillId="0" borderId="79" xfId="42" applyBorder="1" applyAlignment="1">
      <alignment/>
      <protection/>
    </xf>
    <xf numFmtId="0" fontId="0" fillId="0" borderId="96" xfId="42" applyBorder="1">
      <alignment/>
      <protection/>
    </xf>
    <xf numFmtId="0" fontId="0" fillId="0" borderId="0" xfId="42" applyAlignment="1">
      <alignment horizontal="center"/>
      <protection/>
    </xf>
    <xf numFmtId="0" fontId="0" fillId="0" borderId="82" xfId="42" applyBorder="1" applyAlignment="1">
      <alignment/>
      <protection/>
    </xf>
    <xf numFmtId="0" fontId="0" fillId="0" borderId="83" xfId="42" applyBorder="1" applyAlignment="1">
      <alignment/>
      <protection/>
    </xf>
    <xf numFmtId="0" fontId="0" fillId="0" borderId="0" xfId="42" applyBorder="1">
      <alignment/>
      <protection/>
    </xf>
    <xf numFmtId="0" fontId="16" fillId="13" borderId="126" xfId="42" applyFont="1" applyFill="1" applyBorder="1">
      <alignment/>
      <protection/>
    </xf>
    <xf numFmtId="0" fontId="0" fillId="0" borderId="127" xfId="42" applyBorder="1">
      <alignment/>
      <protection/>
    </xf>
    <xf numFmtId="0" fontId="0" fillId="0" borderId="128" xfId="42" applyBorder="1">
      <alignment/>
      <protection/>
    </xf>
    <xf numFmtId="0" fontId="0" fillId="0" borderId="143" xfId="42" applyBorder="1">
      <alignment/>
      <protection/>
    </xf>
    <xf numFmtId="0" fontId="0" fillId="0" borderId="0" xfId="39" applyBorder="1">
      <alignment/>
      <protection/>
    </xf>
    <xf numFmtId="0" fontId="15" fillId="0" borderId="0" xfId="39" applyFont="1">
      <alignment/>
      <protection/>
    </xf>
    <xf numFmtId="0" fontId="0" fillId="0" borderId="0" xfId="39">
      <alignment/>
      <protection/>
    </xf>
    <xf numFmtId="0" fontId="15" fillId="14" borderId="135" xfId="39" applyFont="1" applyFill="1" applyBorder="1" applyAlignment="1">
      <alignment horizontal="center"/>
      <protection/>
    </xf>
    <xf numFmtId="0" fontId="15" fillId="14" borderId="138" xfId="39" applyFont="1" applyFill="1" applyBorder="1" applyAlignment="1">
      <alignment horizontal="center"/>
      <protection/>
    </xf>
    <xf numFmtId="38" fontId="15" fillId="14" borderId="137" xfId="28" applyFont="1" applyFill="1" applyBorder="1" applyAlignment="1">
      <alignment horizontal="center"/>
    </xf>
    <xf numFmtId="38" fontId="15" fillId="14" borderId="106" xfId="28" applyFont="1" applyFill="1" applyBorder="1" applyAlignment="1">
      <alignment horizontal="center"/>
    </xf>
    <xf numFmtId="38" fontId="15" fillId="14" borderId="138" xfId="28" applyFont="1" applyFill="1" applyBorder="1" applyAlignment="1">
      <alignment horizontal="center"/>
    </xf>
    <xf numFmtId="0" fontId="16" fillId="9" borderId="108" xfId="39" applyFont="1" applyFill="1" applyBorder="1" applyAlignment="1">
      <alignment/>
      <protection/>
    </xf>
    <xf numFmtId="0" fontId="0" fillId="0" borderId="120" xfId="39" applyBorder="1">
      <alignment/>
      <protection/>
    </xf>
    <xf numFmtId="0" fontId="16" fillId="9" borderId="113" xfId="39" applyFont="1" applyFill="1" applyBorder="1" applyAlignment="1">
      <alignment/>
      <protection/>
    </xf>
    <xf numFmtId="0" fontId="0" fillId="0" borderId="6" xfId="39" applyBorder="1">
      <alignment/>
      <protection/>
    </xf>
    <xf numFmtId="0" fontId="16" fillId="9" borderId="113" xfId="39" applyFont="1" applyFill="1" applyBorder="1">
      <alignment/>
      <protection/>
    </xf>
    <xf numFmtId="0" fontId="16" fillId="9" borderId="116" xfId="39" applyFont="1" applyFill="1" applyBorder="1">
      <alignment/>
      <protection/>
    </xf>
    <xf numFmtId="0" fontId="0" fillId="0" borderId="117" xfId="39" applyBorder="1">
      <alignment/>
      <protection/>
    </xf>
    <xf numFmtId="38" fontId="0" fillId="0" borderId="83" xfId="28" applyFont="1" applyBorder="1" applyAlignment="1">
      <alignment/>
    </xf>
    <xf numFmtId="0" fontId="0" fillId="0" borderId="8" xfId="39" applyBorder="1">
      <alignment/>
      <protection/>
    </xf>
    <xf numFmtId="0" fontId="0" fillId="0" borderId="109" xfId="39" applyBorder="1">
      <alignment/>
      <protection/>
    </xf>
    <xf numFmtId="38" fontId="0" fillId="0" borderId="94" xfId="28" applyFont="1" applyBorder="1" applyAlignment="1">
      <alignment/>
    </xf>
    <xf numFmtId="0" fontId="0" fillId="0" borderId="144" xfId="39" applyBorder="1">
      <alignment/>
      <protection/>
    </xf>
    <xf numFmtId="0" fontId="0" fillId="0" borderId="111" xfId="39" applyBorder="1">
      <alignment/>
      <protection/>
    </xf>
    <xf numFmtId="38" fontId="0" fillId="0" borderId="93" xfId="28" applyBorder="1" applyAlignment="1">
      <alignment/>
    </xf>
    <xf numFmtId="38" fontId="0" fillId="0" borderId="49" xfId="28" applyBorder="1" applyAlignment="1">
      <alignment/>
    </xf>
    <xf numFmtId="0" fontId="0" fillId="0" borderId="114" xfId="39" applyBorder="1">
      <alignment/>
      <protection/>
    </xf>
    <xf numFmtId="38" fontId="0" fillId="0" borderId="96" xfId="28" applyBorder="1" applyAlignment="1">
      <alignment/>
    </xf>
    <xf numFmtId="38" fontId="0" fillId="0" borderId="79" xfId="28" applyBorder="1" applyAlignment="1">
      <alignment/>
    </xf>
    <xf numFmtId="0" fontId="0" fillId="0" borderId="47" xfId="39" applyBorder="1">
      <alignment/>
      <protection/>
    </xf>
    <xf numFmtId="38" fontId="0" fillId="0" borderId="98" xfId="28" applyBorder="1" applyAlignment="1">
      <alignment/>
    </xf>
    <xf numFmtId="38" fontId="0" fillId="0" borderId="83" xfId="28" applyBorder="1" applyAlignment="1">
      <alignment/>
    </xf>
    <xf numFmtId="0" fontId="16" fillId="9" borderId="126" xfId="39" applyFont="1" applyFill="1" applyBorder="1">
      <alignment/>
      <protection/>
    </xf>
    <xf numFmtId="0" fontId="0" fillId="0" borderId="127" xfId="39" applyBorder="1">
      <alignment/>
      <protection/>
    </xf>
    <xf numFmtId="38" fontId="0" fillId="0" borderId="143" xfId="28" applyBorder="1" applyAlignment="1">
      <alignment/>
    </xf>
    <xf numFmtId="0" fontId="0" fillId="0" borderId="0" xfId="38">
      <alignment/>
      <protection/>
    </xf>
    <xf numFmtId="0" fontId="15" fillId="15" borderId="102" xfId="38" applyFont="1" applyFill="1" applyBorder="1" applyAlignment="1">
      <alignment horizontal="center"/>
      <protection/>
    </xf>
    <xf numFmtId="38" fontId="15" fillId="15" borderId="103" xfId="28" applyFont="1" applyFill="1" applyBorder="1" applyAlignment="1">
      <alignment horizontal="center"/>
    </xf>
    <xf numFmtId="38" fontId="15" fillId="15" borderId="104" xfId="28" applyFont="1" applyFill="1" applyBorder="1" applyAlignment="1">
      <alignment horizontal="center"/>
    </xf>
    <xf numFmtId="38" fontId="15" fillId="15" borderId="105" xfId="28" applyFont="1" applyFill="1" applyBorder="1" applyAlignment="1">
      <alignment horizontal="center"/>
    </xf>
    <xf numFmtId="38" fontId="15" fillId="15" borderId="107" xfId="28" applyFont="1" applyFill="1" applyBorder="1" applyAlignment="1">
      <alignment horizontal="center"/>
    </xf>
    <xf numFmtId="38" fontId="15" fillId="15" borderId="142" xfId="28" applyFont="1" applyFill="1" applyBorder="1" applyAlignment="1">
      <alignment horizontal="center"/>
    </xf>
    <xf numFmtId="0" fontId="16" fillId="15" borderId="108" xfId="38" applyFont="1" applyFill="1" applyBorder="1" applyAlignment="1">
      <alignment/>
      <protection/>
    </xf>
    <xf numFmtId="38" fontId="0" fillId="0" borderId="109" xfId="28" applyBorder="1" applyAlignment="1">
      <alignment/>
    </xf>
    <xf numFmtId="0" fontId="16" fillId="15" borderId="113" xfId="38" applyFont="1" applyFill="1" applyBorder="1" applyAlignment="1">
      <alignment/>
      <protection/>
    </xf>
    <xf numFmtId="38" fontId="0" fillId="0" borderId="6" xfId="28" applyBorder="1" applyAlignment="1">
      <alignment/>
    </xf>
    <xf numFmtId="0" fontId="16" fillId="15" borderId="113" xfId="38" applyFont="1" applyFill="1" applyBorder="1" applyAlignment="1">
      <alignment horizontal="center"/>
      <protection/>
    </xf>
    <xf numFmtId="0" fontId="16" fillId="15" borderId="113" xfId="38" applyFont="1" applyFill="1" applyBorder="1">
      <alignment/>
      <protection/>
    </xf>
    <xf numFmtId="0" fontId="16" fillId="15" borderId="116" xfId="38" applyFont="1" applyFill="1" applyBorder="1">
      <alignment/>
      <protection/>
    </xf>
    <xf numFmtId="38" fontId="0" fillId="0" borderId="117" xfId="28" applyBorder="1" applyAlignment="1">
      <alignment/>
    </xf>
    <xf numFmtId="38" fontId="0" fillId="0" borderId="120" xfId="28" applyBorder="1" applyAlignment="1">
      <alignment/>
    </xf>
    <xf numFmtId="38" fontId="0" fillId="0" borderId="8" xfId="28" applyBorder="1" applyAlignment="1">
      <alignment/>
    </xf>
    <xf numFmtId="38" fontId="0" fillId="0" borderId="145" xfId="28" applyBorder="1" applyAlignment="1">
      <alignment/>
    </xf>
    <xf numFmtId="38" fontId="0" fillId="0" borderId="146" xfId="28" applyBorder="1" applyAlignment="1">
      <alignment/>
    </xf>
    <xf numFmtId="38" fontId="0" fillId="0" borderId="96" xfId="28" applyBorder="1" applyAlignment="1">
      <alignment/>
    </xf>
    <xf numFmtId="0" fontId="16" fillId="15" borderId="126" xfId="38" applyFont="1" applyFill="1" applyBorder="1">
      <alignment/>
      <protection/>
    </xf>
    <xf numFmtId="38" fontId="0" fillId="0" borderId="147" xfId="28" applyBorder="1" applyAlignment="1">
      <alignment/>
    </xf>
    <xf numFmtId="38" fontId="0" fillId="0" borderId="148" xfId="28" applyBorder="1" applyAlignment="1">
      <alignment/>
    </xf>
    <xf numFmtId="0" fontId="0" fillId="0" borderId="0" xfId="41">
      <alignment/>
      <protection/>
    </xf>
    <xf numFmtId="0" fontId="0" fillId="0" borderId="0" xfId="41" applyAlignment="1">
      <alignment horizontal="center"/>
      <protection/>
    </xf>
    <xf numFmtId="38" fontId="0" fillId="0" borderId="0" xfId="28" applyFont="1" applyAlignment="1">
      <alignment/>
    </xf>
    <xf numFmtId="0" fontId="14" fillId="16" borderId="149" xfId="41" applyFont="1" applyFill="1" applyBorder="1" applyAlignment="1">
      <alignment horizontal="center"/>
      <protection/>
    </xf>
    <xf numFmtId="0" fontId="14" fillId="16" borderId="150" xfId="41" applyFont="1" applyFill="1" applyBorder="1" applyAlignment="1">
      <alignment horizontal="center"/>
      <protection/>
    </xf>
    <xf numFmtId="38" fontId="14" fillId="16" borderId="151" xfId="28" applyFont="1" applyFill="1" applyBorder="1" applyAlignment="1">
      <alignment horizontal="center"/>
    </xf>
    <xf numFmtId="38" fontId="14" fillId="16" borderId="105" xfId="28" applyFont="1" applyFill="1" applyBorder="1" applyAlignment="1">
      <alignment horizontal="center"/>
    </xf>
    <xf numFmtId="38" fontId="14" fillId="16" borderId="106" xfId="28" applyFont="1" applyFill="1" applyBorder="1" applyAlignment="1">
      <alignment horizontal="center"/>
    </xf>
    <xf numFmtId="0" fontId="16" fillId="17" borderId="152" xfId="41" applyFont="1" applyFill="1" applyBorder="1" applyAlignment="1">
      <alignment/>
      <protection/>
    </xf>
    <xf numFmtId="0" fontId="0" fillId="0" borderId="153" xfId="41" applyBorder="1" applyAlignment="1">
      <alignment horizontal="center"/>
      <protection/>
    </xf>
    <xf numFmtId="38" fontId="0" fillId="0" borderId="110" xfId="28" applyFont="1" applyBorder="1" applyAlignment="1">
      <alignment/>
    </xf>
    <xf numFmtId="3" fontId="0" fillId="0" borderId="49" xfId="41" applyNumberFormat="1" applyFont="1" applyBorder="1" applyAlignment="1">
      <alignment/>
      <protection/>
    </xf>
    <xf numFmtId="3" fontId="0" fillId="0" borderId="154" xfId="41" applyNumberFormat="1" applyFont="1" applyBorder="1" applyAlignment="1">
      <alignment/>
      <protection/>
    </xf>
    <xf numFmtId="0" fontId="16" fillId="17" borderId="155" xfId="41" applyFont="1" applyFill="1" applyBorder="1" applyAlignment="1">
      <alignment/>
      <protection/>
    </xf>
    <xf numFmtId="0" fontId="0" fillId="0" borderId="156" xfId="41" applyBorder="1" applyAlignment="1">
      <alignment horizontal="center"/>
      <protection/>
    </xf>
    <xf numFmtId="38" fontId="0" fillId="0" borderId="78" xfId="28" applyFont="1" applyBorder="1" applyAlignment="1">
      <alignment/>
    </xf>
    <xf numFmtId="3" fontId="0" fillId="0" borderId="79" xfId="41" applyNumberFormat="1" applyFont="1" applyBorder="1" applyAlignment="1">
      <alignment/>
      <protection/>
    </xf>
    <xf numFmtId="3" fontId="0" fillId="0" borderId="79" xfId="28" applyNumberFormat="1" applyFont="1" applyBorder="1" applyAlignment="1">
      <alignment/>
    </xf>
    <xf numFmtId="3" fontId="0" fillId="0" borderId="157" xfId="41" applyNumberFormat="1" applyFont="1" applyBorder="1" applyAlignment="1">
      <alignment/>
      <protection/>
    </xf>
    <xf numFmtId="0" fontId="16" fillId="17" borderId="155" xfId="41" applyFont="1" applyFill="1" applyBorder="1" applyAlignment="1">
      <alignment horizontal="center"/>
      <protection/>
    </xf>
    <xf numFmtId="0" fontId="0" fillId="17" borderId="155" xfId="41" applyFill="1" applyBorder="1">
      <alignment/>
      <protection/>
    </xf>
    <xf numFmtId="0" fontId="0" fillId="17" borderId="158" xfId="41" applyFill="1" applyBorder="1">
      <alignment/>
      <protection/>
    </xf>
    <xf numFmtId="0" fontId="0" fillId="0" borderId="159" xfId="41" applyBorder="1" applyAlignment="1">
      <alignment horizontal="center"/>
      <protection/>
    </xf>
    <xf numFmtId="3" fontId="0" fillId="0" borderId="83" xfId="41" applyNumberFormat="1" applyFont="1" applyBorder="1" applyAlignment="1">
      <alignment/>
      <protection/>
    </xf>
    <xf numFmtId="3" fontId="0" fillId="0" borderId="83" xfId="28" applyNumberFormat="1" applyFont="1" applyBorder="1" applyAlignment="1">
      <alignment/>
    </xf>
    <xf numFmtId="3" fontId="0" fillId="0" borderId="160" xfId="41" applyNumberFormat="1" applyFont="1" applyBorder="1" applyAlignment="1">
      <alignment/>
      <protection/>
    </xf>
    <xf numFmtId="3" fontId="0" fillId="0" borderId="161" xfId="41" applyNumberFormat="1" applyFont="1" applyBorder="1" applyAlignment="1">
      <alignment/>
      <protection/>
    </xf>
    <xf numFmtId="38" fontId="0" fillId="0" borderId="93" xfId="28" applyFont="1" applyBorder="1" applyAlignment="1">
      <alignment/>
    </xf>
    <xf numFmtId="38" fontId="0" fillId="0" borderId="96" xfId="28" applyFont="1" applyBorder="1" applyAlignment="1">
      <alignment/>
    </xf>
    <xf numFmtId="0" fontId="0" fillId="0" borderId="162" xfId="41" applyBorder="1" applyAlignment="1">
      <alignment horizontal="center"/>
      <protection/>
    </xf>
    <xf numFmtId="38" fontId="0" fillId="0" borderId="59" xfId="28" applyFont="1" applyBorder="1" applyAlignment="1">
      <alignment/>
    </xf>
    <xf numFmtId="3" fontId="0" fillId="0" borderId="32" xfId="41" applyNumberFormat="1" applyFont="1" applyBorder="1" applyAlignment="1">
      <alignment/>
      <protection/>
    </xf>
    <xf numFmtId="3" fontId="0" fillId="0" borderId="32" xfId="28" applyNumberFormat="1" applyFont="1" applyBorder="1" applyAlignment="1">
      <alignment/>
    </xf>
    <xf numFmtId="38" fontId="0" fillId="0" borderId="93" xfId="28" applyFont="1" applyBorder="1" applyAlignment="1" applyProtection="1">
      <alignment/>
      <protection/>
    </xf>
    <xf numFmtId="38" fontId="0" fillId="0" borderId="49" xfId="28" applyFont="1" applyBorder="1" applyAlignment="1" applyProtection="1">
      <alignment/>
      <protection/>
    </xf>
    <xf numFmtId="38" fontId="0" fillId="0" borderId="96" xfId="28" applyFont="1" applyBorder="1" applyAlignment="1" applyProtection="1">
      <alignment/>
      <protection/>
    </xf>
    <xf numFmtId="38" fontId="0" fillId="0" borderId="79" xfId="28" applyFont="1" applyBorder="1" applyAlignment="1" applyProtection="1">
      <alignment/>
      <protection/>
    </xf>
    <xf numFmtId="3" fontId="0" fillId="0" borderId="79" xfId="28" applyNumberFormat="1" applyFont="1" applyBorder="1" applyAlignment="1" applyProtection="1">
      <alignment/>
      <protection/>
    </xf>
    <xf numFmtId="38" fontId="0" fillId="0" borderId="59" xfId="28" applyFont="1" applyBorder="1" applyAlignment="1" applyProtection="1">
      <alignment/>
      <protection/>
    </xf>
    <xf numFmtId="3" fontId="0" fillId="0" borderId="163" xfId="41" applyNumberFormat="1" applyFont="1" applyBorder="1" applyAlignment="1">
      <alignment/>
      <protection/>
    </xf>
    <xf numFmtId="38" fontId="0" fillId="0" borderId="98" xfId="28" applyFont="1" applyBorder="1" applyAlignment="1" applyProtection="1">
      <alignment/>
      <protection/>
    </xf>
    <xf numFmtId="38" fontId="0" fillId="0" borderId="83" xfId="28" applyFont="1" applyBorder="1" applyAlignment="1" applyProtection="1">
      <alignment/>
      <protection/>
    </xf>
    <xf numFmtId="3" fontId="0" fillId="0" borderId="83" xfId="28" applyNumberFormat="1" applyFont="1" applyBorder="1" applyAlignment="1" applyProtection="1">
      <alignment/>
      <protection/>
    </xf>
    <xf numFmtId="0" fontId="0" fillId="0" borderId="111" xfId="34" applyBorder="1">
      <alignment/>
      <protection/>
    </xf>
    <xf numFmtId="38" fontId="15" fillId="2" borderId="164" xfId="28" applyFont="1" applyFill="1" applyBorder="1" applyAlignment="1">
      <alignment horizontal="center"/>
    </xf>
    <xf numFmtId="0" fontId="0" fillId="0" borderId="141" xfId="40" applyBorder="1">
      <alignment/>
      <protection/>
    </xf>
    <xf numFmtId="38" fontId="14" fillId="16" borderId="165" xfId="28" applyFont="1" applyFill="1" applyBorder="1" applyAlignment="1">
      <alignment horizontal="center"/>
    </xf>
    <xf numFmtId="38" fontId="0" fillId="0" borderId="166" xfId="28" applyBorder="1" applyAlignment="1">
      <alignment/>
    </xf>
    <xf numFmtId="0" fontId="0" fillId="0" borderId="166" xfId="40" applyBorder="1">
      <alignment/>
      <protection/>
    </xf>
    <xf numFmtId="0" fontId="0" fillId="0" borderId="133" xfId="42" applyBorder="1">
      <alignment/>
      <protection/>
    </xf>
    <xf numFmtId="38" fontId="15" fillId="14" borderId="142" xfId="28" applyFont="1" applyFill="1" applyBorder="1" applyAlignment="1">
      <alignment horizontal="center"/>
    </xf>
    <xf numFmtId="38" fontId="0" fillId="0" borderId="167" xfId="28" applyBorder="1" applyAlignment="1">
      <alignment/>
    </xf>
    <xf numFmtId="38" fontId="0" fillId="0" borderId="168" xfId="28" applyBorder="1" applyAlignment="1">
      <alignment/>
    </xf>
    <xf numFmtId="38" fontId="0" fillId="0" borderId="25" xfId="28" applyBorder="1" applyAlignment="1">
      <alignment/>
    </xf>
    <xf numFmtId="3" fontId="0" fillId="0" borderId="35" xfId="28" applyNumberFormat="1" applyBorder="1" applyAlignment="1" applyProtection="1">
      <alignment/>
      <protection/>
    </xf>
    <xf numFmtId="38" fontId="0" fillId="0" borderId="22" xfId="28" applyBorder="1" applyAlignment="1" applyProtection="1">
      <alignment/>
      <protection/>
    </xf>
    <xf numFmtId="38" fontId="0" fillId="0" borderId="169" xfId="28" applyBorder="1" applyAlignment="1">
      <alignment/>
    </xf>
    <xf numFmtId="38" fontId="0" fillId="0" borderId="47" xfId="28" applyBorder="1" applyAlignment="1">
      <alignment horizontal="left"/>
    </xf>
    <xf numFmtId="0" fontId="14" fillId="8" borderId="0" xfId="32" applyFont="1" applyFill="1">
      <alignment/>
      <protection/>
    </xf>
    <xf numFmtId="0" fontId="0" fillId="5" borderId="41" xfId="36" applyFill="1" applyBorder="1">
      <alignment/>
      <protection/>
    </xf>
    <xf numFmtId="0" fontId="0" fillId="5" borderId="38" xfId="36" applyFill="1" applyBorder="1">
      <alignment/>
      <protection/>
    </xf>
    <xf numFmtId="0" fontId="0" fillId="5" borderId="24" xfId="36" applyFill="1" applyBorder="1">
      <alignment/>
      <protection/>
    </xf>
    <xf numFmtId="0" fontId="0" fillId="6" borderId="36" xfId="36" applyFill="1" applyBorder="1">
      <alignment/>
      <protection/>
    </xf>
    <xf numFmtId="0" fontId="0" fillId="6" borderId="47" xfId="36" applyFill="1" applyBorder="1">
      <alignment/>
      <protection/>
    </xf>
    <xf numFmtId="3" fontId="0" fillId="0" borderId="53" xfId="36" applyNumberFormat="1" applyBorder="1">
      <alignment/>
      <protection/>
    </xf>
    <xf numFmtId="3" fontId="0" fillId="0" borderId="59" xfId="36" applyNumberFormat="1" applyBorder="1">
      <alignment/>
      <protection/>
    </xf>
    <xf numFmtId="3" fontId="0" fillId="0" borderId="32" xfId="36" applyNumberFormat="1" applyBorder="1">
      <alignment/>
      <protection/>
    </xf>
    <xf numFmtId="178" fontId="16" fillId="5" borderId="26" xfId="26" applyNumberFormat="1" applyFont="1" applyFill="1" applyBorder="1" applyAlignment="1">
      <alignment horizontal="center"/>
    </xf>
    <xf numFmtId="178" fontId="0" fillId="0" borderId="170" xfId="26" applyNumberFormat="1" applyBorder="1" applyAlignment="1">
      <alignment/>
    </xf>
    <xf numFmtId="178" fontId="0" fillId="0" borderId="48" xfId="36" applyNumberFormat="1" applyFont="1" applyFill="1" applyBorder="1" applyAlignment="1">
      <alignment/>
      <protection/>
    </xf>
    <xf numFmtId="178" fontId="0" fillId="0" borderId="93" xfId="36" applyNumberFormat="1" applyFont="1" applyFill="1" applyBorder="1" applyAlignment="1">
      <alignment/>
      <protection/>
    </xf>
    <xf numFmtId="178" fontId="0" fillId="0" borderId="93" xfId="36" applyNumberFormat="1" applyFont="1" applyBorder="1" applyAlignment="1">
      <alignment/>
      <protection/>
    </xf>
    <xf numFmtId="178" fontId="0" fillId="0" borderId="171" xfId="36" applyNumberFormat="1" applyFont="1" applyBorder="1" applyAlignment="1">
      <alignment/>
      <protection/>
    </xf>
    <xf numFmtId="178" fontId="0" fillId="0" borderId="0" xfId="36" applyNumberFormat="1">
      <alignment/>
      <protection/>
    </xf>
    <xf numFmtId="178" fontId="0" fillId="0" borderId="0" xfId="0" applyNumberFormat="1" applyAlignment="1">
      <alignment vertical="center"/>
    </xf>
    <xf numFmtId="178" fontId="0" fillId="0" borderId="58" xfId="26" applyNumberFormat="1" applyBorder="1" applyAlignment="1">
      <alignment/>
    </xf>
    <xf numFmtId="178" fontId="0" fillId="0" borderId="172" xfId="36" applyNumberFormat="1" applyFont="1" applyFill="1" applyBorder="1" applyAlignment="1">
      <alignment/>
      <protection/>
    </xf>
    <xf numFmtId="178" fontId="0" fillId="0" borderId="173" xfId="36" applyNumberFormat="1" applyFont="1" applyFill="1" applyBorder="1" applyAlignment="1">
      <alignment/>
      <protection/>
    </xf>
    <xf numFmtId="178" fontId="0" fillId="0" borderId="173" xfId="26" applyNumberFormat="1" applyFont="1" applyBorder="1" applyAlignment="1">
      <alignment/>
    </xf>
    <xf numFmtId="178" fontId="0" fillId="0" borderId="174" xfId="26" applyNumberFormat="1" applyFont="1" applyBorder="1" applyAlignment="1">
      <alignment/>
    </xf>
    <xf numFmtId="178" fontId="16" fillId="5" borderId="175" xfId="26" applyNumberFormat="1" applyFont="1" applyFill="1" applyBorder="1" applyAlignment="1">
      <alignment horizontal="center"/>
    </xf>
    <xf numFmtId="178" fontId="0" fillId="0" borderId="176" xfId="26" applyNumberFormat="1" applyBorder="1" applyAlignment="1">
      <alignment/>
    </xf>
    <xf numFmtId="178" fontId="0" fillId="0" borderId="177" xfId="36" applyNumberFormat="1" applyFont="1" applyFill="1" applyBorder="1" applyAlignment="1">
      <alignment/>
      <protection/>
    </xf>
    <xf numFmtId="178" fontId="0" fillId="0" borderId="178" xfId="36" applyNumberFormat="1" applyFont="1" applyFill="1" applyBorder="1" applyAlignment="1">
      <alignment/>
      <protection/>
    </xf>
    <xf numFmtId="178" fontId="0" fillId="0" borderId="178" xfId="26" applyNumberFormat="1" applyFont="1" applyBorder="1" applyAlignment="1">
      <alignment/>
    </xf>
    <xf numFmtId="178" fontId="0" fillId="0" borderId="179" xfId="26" applyNumberFormat="1" applyFont="1" applyBorder="1" applyAlignment="1">
      <alignment/>
    </xf>
    <xf numFmtId="178" fontId="0" fillId="0" borderId="180" xfId="26" applyNumberFormat="1" applyFont="1" applyBorder="1" applyAlignment="1">
      <alignment/>
    </xf>
    <xf numFmtId="178" fontId="0" fillId="0" borderId="47" xfId="26" applyNumberFormat="1" applyBorder="1" applyAlignment="1">
      <alignment/>
    </xf>
    <xf numFmtId="178" fontId="0" fillId="0" borderId="181" xfId="36" applyNumberFormat="1" applyFont="1" applyFill="1" applyBorder="1" applyAlignment="1">
      <alignment/>
      <protection/>
    </xf>
    <xf numFmtId="178" fontId="0" fillId="0" borderId="181" xfId="26" applyNumberFormat="1" applyFont="1" applyBorder="1" applyAlignment="1">
      <alignment/>
    </xf>
    <xf numFmtId="178" fontId="0" fillId="0" borderId="182" xfId="26" applyNumberFormat="1" applyFont="1" applyBorder="1" applyAlignment="1">
      <alignment/>
    </xf>
    <xf numFmtId="178" fontId="16" fillId="5" borderId="26" xfId="36" applyNumberFormat="1" applyFont="1" applyFill="1" applyBorder="1" applyAlignment="1">
      <alignment horizontal="center"/>
      <protection/>
    </xf>
    <xf numFmtId="178" fontId="0" fillId="0" borderId="170" xfId="36" applyNumberFormat="1" applyBorder="1">
      <alignment/>
      <protection/>
    </xf>
    <xf numFmtId="178" fontId="0" fillId="0" borderId="183" xfId="36" applyNumberFormat="1" applyFont="1" applyBorder="1" applyProtection="1">
      <alignment/>
      <protection/>
    </xf>
    <xf numFmtId="178" fontId="16" fillId="5" borderId="175" xfId="36" applyNumberFormat="1" applyFont="1" applyFill="1" applyBorder="1" applyAlignment="1">
      <alignment horizontal="center"/>
      <protection/>
    </xf>
    <xf numFmtId="178" fontId="0" fillId="0" borderId="176" xfId="36" applyNumberFormat="1" applyBorder="1">
      <alignment/>
      <protection/>
    </xf>
    <xf numFmtId="178" fontId="0" fillId="0" borderId="58" xfId="36" applyNumberFormat="1" applyBorder="1">
      <alignment/>
      <protection/>
    </xf>
    <xf numFmtId="178" fontId="0" fillId="0" borderId="49" xfId="36" applyNumberFormat="1" applyFont="1" applyFill="1" applyBorder="1" applyAlignment="1">
      <alignment/>
      <protection/>
    </xf>
    <xf numFmtId="178" fontId="0" fillId="0" borderId="184" xfId="26" applyNumberFormat="1" applyFont="1" applyBorder="1" applyAlignment="1">
      <alignment/>
    </xf>
    <xf numFmtId="178" fontId="0" fillId="0" borderId="185" xfId="26" applyNumberFormat="1" applyFont="1" applyBorder="1" applyAlignment="1">
      <alignment/>
    </xf>
    <xf numFmtId="178" fontId="0" fillId="0" borderId="146" xfId="26" applyNumberFormat="1" applyBorder="1" applyAlignment="1">
      <alignment/>
    </xf>
    <xf numFmtId="178" fontId="0" fillId="0" borderId="186" xfId="36" applyNumberFormat="1" applyFont="1" applyFill="1" applyBorder="1" applyAlignment="1">
      <alignment/>
      <protection/>
    </xf>
    <xf numFmtId="178" fontId="0" fillId="0" borderId="160" xfId="36" applyNumberFormat="1" applyFont="1" applyFill="1" applyBorder="1" applyAlignment="1">
      <alignment/>
      <protection/>
    </xf>
    <xf numFmtId="178" fontId="0" fillId="0" borderId="187" xfId="26" applyNumberFormat="1" applyFont="1" applyBorder="1" applyAlignment="1">
      <alignment/>
    </xf>
    <xf numFmtId="178" fontId="0" fillId="0" borderId="0" xfId="26" applyNumberFormat="1" applyAlignment="1">
      <alignment/>
    </xf>
    <xf numFmtId="178" fontId="16" fillId="5" borderId="188" xfId="26" applyNumberFormat="1" applyFont="1" applyFill="1" applyBorder="1" applyAlignment="1">
      <alignment horizontal="center"/>
    </xf>
    <xf numFmtId="178" fontId="0" fillId="0" borderId="189" xfId="26" applyNumberFormat="1" applyBorder="1" applyAlignment="1">
      <alignment/>
    </xf>
    <xf numFmtId="178" fontId="0" fillId="0" borderId="86" xfId="36" applyNumberFormat="1" applyFont="1" applyFill="1" applyBorder="1" applyAlignment="1">
      <alignment/>
      <protection/>
    </xf>
    <xf numFmtId="178" fontId="0" fillId="0" borderId="87" xfId="36" applyNumberFormat="1" applyFont="1" applyFill="1" applyBorder="1" applyAlignment="1">
      <alignment/>
      <protection/>
    </xf>
    <xf numFmtId="178" fontId="0" fillId="0" borderId="190" xfId="26" applyNumberFormat="1" applyFont="1" applyBorder="1" applyAlignment="1">
      <alignment/>
    </xf>
    <xf numFmtId="178" fontId="0" fillId="0" borderId="170" xfId="36" applyNumberFormat="1" applyFont="1" applyFill="1" applyBorder="1" applyAlignment="1">
      <alignment/>
      <protection/>
    </xf>
    <xf numFmtId="178" fontId="0" fillId="0" borderId="58" xfId="36" applyNumberFormat="1" applyFont="1" applyFill="1" applyBorder="1" applyAlignment="1">
      <alignment/>
      <protection/>
    </xf>
    <xf numFmtId="0" fontId="0" fillId="0" borderId="38" xfId="36" applyNumberFormat="1" applyFont="1" applyFill="1" applyBorder="1" applyAlignment="1">
      <alignment/>
      <protection/>
    </xf>
    <xf numFmtId="178" fontId="0" fillId="0" borderId="176" xfId="36" applyNumberFormat="1" applyFont="1" applyFill="1" applyBorder="1" applyAlignment="1">
      <alignment/>
      <protection/>
    </xf>
    <xf numFmtId="3" fontId="0" fillId="0" borderId="29" xfId="36" applyNumberFormat="1" applyFont="1" applyFill="1" applyBorder="1" applyAlignment="1">
      <alignment/>
      <protection/>
    </xf>
    <xf numFmtId="3" fontId="0" fillId="0" borderId="36" xfId="36" applyNumberFormat="1" applyFont="1" applyFill="1" applyBorder="1" applyAlignment="1">
      <alignment/>
      <protection/>
    </xf>
    <xf numFmtId="178" fontId="0" fillId="0" borderId="146" xfId="36" applyNumberFormat="1" applyFont="1" applyFill="1" applyBorder="1" applyAlignment="1">
      <alignment/>
      <protection/>
    </xf>
    <xf numFmtId="3" fontId="0" fillId="0" borderId="58" xfId="36" applyNumberFormat="1" applyFont="1" applyFill="1" applyBorder="1" applyAlignment="1">
      <alignment/>
      <protection/>
    </xf>
    <xf numFmtId="3" fontId="0" fillId="0" borderId="38" xfId="36" applyNumberFormat="1" applyFont="1" applyFill="1" applyBorder="1" applyAlignment="1">
      <alignment/>
      <protection/>
    </xf>
    <xf numFmtId="178" fontId="0" fillId="0" borderId="189" xfId="36" applyNumberFormat="1" applyFont="1" applyFill="1" applyBorder="1" applyAlignment="1">
      <alignment/>
      <protection/>
    </xf>
    <xf numFmtId="178" fontId="0" fillId="6" borderId="49" xfId="26" applyNumberFormat="1" applyFill="1" applyBorder="1" applyAlignment="1">
      <alignment horizontal="center"/>
    </xf>
    <xf numFmtId="178" fontId="0" fillId="0" borderId="58" xfId="26" applyNumberFormat="1" applyBorder="1" applyAlignment="1">
      <alignment horizontal="left"/>
    </xf>
    <xf numFmtId="178" fontId="0" fillId="0" borderId="49" xfId="26" applyNumberFormat="1" applyBorder="1" applyAlignment="1" applyProtection="1">
      <alignment/>
      <protection/>
    </xf>
    <xf numFmtId="178" fontId="0" fillId="0" borderId="58" xfId="26" applyNumberFormat="1" applyBorder="1" applyAlignment="1" applyProtection="1">
      <alignment/>
      <protection/>
    </xf>
    <xf numFmtId="178" fontId="0" fillId="0" borderId="51" xfId="26" applyNumberFormat="1" applyBorder="1" applyAlignment="1">
      <alignment/>
    </xf>
    <xf numFmtId="178" fontId="0" fillId="6" borderId="160" xfId="26" applyNumberFormat="1" applyFill="1" applyBorder="1" applyAlignment="1">
      <alignment horizontal="center"/>
    </xf>
    <xf numFmtId="178" fontId="0" fillId="0" borderId="145" xfId="26" applyNumberFormat="1" applyBorder="1" applyAlignment="1">
      <alignment horizontal="left"/>
    </xf>
    <xf numFmtId="178" fontId="0" fillId="0" borderId="160" xfId="26" applyNumberFormat="1" applyBorder="1" applyAlignment="1" applyProtection="1">
      <alignment/>
      <protection/>
    </xf>
    <xf numFmtId="178" fontId="0" fillId="0" borderId="146" xfId="26" applyNumberFormat="1" applyBorder="1" applyAlignment="1" applyProtection="1">
      <alignment/>
      <protection/>
    </xf>
    <xf numFmtId="178" fontId="0" fillId="0" borderId="187" xfId="26" applyNumberFormat="1" applyBorder="1" applyAlignment="1">
      <alignment/>
    </xf>
    <xf numFmtId="178" fontId="0" fillId="0" borderId="180" xfId="26" applyNumberFormat="1" applyBorder="1" applyAlignment="1">
      <alignment/>
    </xf>
    <xf numFmtId="178" fontId="0" fillId="0" borderId="184" xfId="26" applyNumberFormat="1" applyBorder="1" applyAlignment="1">
      <alignment/>
    </xf>
    <xf numFmtId="178" fontId="0" fillId="0" borderId="146" xfId="26" applyNumberFormat="1" applyBorder="1" applyAlignment="1">
      <alignment horizontal="left"/>
    </xf>
    <xf numFmtId="178" fontId="0" fillId="0" borderId="191" xfId="36" applyNumberFormat="1" applyFont="1" applyFill="1" applyBorder="1" applyAlignment="1">
      <alignment/>
      <protection/>
    </xf>
    <xf numFmtId="178" fontId="0" fillId="6" borderId="49" xfId="36" applyNumberFormat="1" applyFill="1" applyBorder="1" applyAlignment="1">
      <alignment horizontal="center"/>
      <protection/>
    </xf>
    <xf numFmtId="178" fontId="0" fillId="0" borderId="120" xfId="36" applyNumberFormat="1" applyBorder="1" applyAlignment="1">
      <alignment horizontal="left"/>
      <protection/>
    </xf>
    <xf numFmtId="178" fontId="0" fillId="0" borderId="49" xfId="36" applyNumberFormat="1" applyBorder="1" applyProtection="1">
      <alignment/>
      <protection/>
    </xf>
    <xf numFmtId="178" fontId="0" fillId="0" borderId="180" xfId="36" applyNumberFormat="1" applyBorder="1" applyProtection="1">
      <alignment/>
      <protection/>
    </xf>
    <xf numFmtId="178" fontId="0" fillId="0" borderId="58" xfId="36" applyNumberFormat="1" applyBorder="1" applyAlignment="1">
      <alignment horizontal="left"/>
      <protection/>
    </xf>
    <xf numFmtId="178" fontId="0" fillId="0" borderId="49" xfId="36" applyNumberFormat="1" applyBorder="1">
      <alignment/>
      <protection/>
    </xf>
    <xf numFmtId="178" fontId="0" fillId="0" borderId="49" xfId="26" applyNumberFormat="1" applyBorder="1" applyAlignment="1">
      <alignment/>
    </xf>
    <xf numFmtId="178" fontId="0" fillId="0" borderId="184" xfId="36" applyNumberFormat="1" applyBorder="1" applyProtection="1">
      <alignment/>
      <protection/>
    </xf>
    <xf numFmtId="178" fontId="0" fillId="6" borderId="46" xfId="36" applyNumberFormat="1" applyFill="1" applyBorder="1" applyAlignment="1">
      <alignment horizontal="center"/>
      <protection/>
    </xf>
    <xf numFmtId="178" fontId="0" fillId="0" borderId="47" xfId="36" applyNumberFormat="1" applyBorder="1" applyAlignment="1">
      <alignment horizontal="left"/>
      <protection/>
    </xf>
    <xf numFmtId="178" fontId="0" fillId="0" borderId="63" xfId="36" applyNumberFormat="1" applyFont="1" applyFill="1" applyBorder="1" applyAlignment="1">
      <alignment/>
      <protection/>
    </xf>
    <xf numFmtId="178" fontId="0" fillId="0" borderId="46" xfId="36" applyNumberFormat="1" applyBorder="1">
      <alignment/>
      <protection/>
    </xf>
    <xf numFmtId="178" fontId="0" fillId="0" borderId="51" xfId="36" applyNumberFormat="1" applyBorder="1" applyProtection="1">
      <alignment/>
      <protection/>
    </xf>
    <xf numFmtId="178" fontId="0" fillId="6" borderId="46" xfId="26" applyNumberFormat="1" applyFill="1" applyBorder="1" applyAlignment="1">
      <alignment horizontal="center"/>
    </xf>
    <xf numFmtId="178" fontId="0" fillId="0" borderId="170" xfId="26" applyNumberFormat="1" applyBorder="1" applyAlignment="1">
      <alignment horizontal="left"/>
    </xf>
    <xf numFmtId="178" fontId="0" fillId="0" borderId="120" xfId="36" applyNumberFormat="1" applyBorder="1">
      <alignment/>
      <protection/>
    </xf>
    <xf numFmtId="178" fontId="0" fillId="6" borderId="160" xfId="36" applyNumberFormat="1" applyFill="1" applyBorder="1" applyAlignment="1">
      <alignment horizontal="center"/>
      <protection/>
    </xf>
    <xf numFmtId="178" fontId="0" fillId="0" borderId="176" xfId="36" applyNumberFormat="1" applyBorder="1" applyAlignment="1">
      <alignment horizontal="left"/>
      <protection/>
    </xf>
    <xf numFmtId="178" fontId="0" fillId="0" borderId="187" xfId="36" applyNumberFormat="1" applyBorder="1">
      <alignment/>
      <protection/>
    </xf>
    <xf numFmtId="178" fontId="0" fillId="0" borderId="170" xfId="26" applyNumberFormat="1" applyBorder="1" applyAlignment="1" applyProtection="1">
      <alignment/>
      <protection/>
    </xf>
    <xf numFmtId="178" fontId="0" fillId="6" borderId="87" xfId="26" applyNumberFormat="1" applyFill="1" applyBorder="1" applyAlignment="1">
      <alignment horizontal="center"/>
    </xf>
    <xf numFmtId="178" fontId="0" fillId="0" borderId="189" xfId="26" applyNumberFormat="1" applyBorder="1" applyAlignment="1">
      <alignment horizontal="left"/>
    </xf>
    <xf numFmtId="178" fontId="0" fillId="0" borderId="87" xfId="26" applyNumberFormat="1" applyBorder="1" applyAlignment="1" applyProtection="1">
      <alignment/>
      <protection/>
    </xf>
    <xf numFmtId="3" fontId="0" fillId="0" borderId="167" xfId="28" applyNumberFormat="1" applyFont="1" applyBorder="1" applyAlignment="1">
      <alignment/>
    </xf>
    <xf numFmtId="178" fontId="0" fillId="0" borderId="185" xfId="26" applyNumberFormat="1" applyFont="1" applyBorder="1" applyAlignment="1">
      <alignment/>
    </xf>
    <xf numFmtId="3" fontId="0" fillId="0" borderId="38" xfId="28" applyNumberFormat="1" applyFont="1" applyBorder="1" applyAlignment="1">
      <alignment/>
    </xf>
    <xf numFmtId="178" fontId="0" fillId="0" borderId="170" xfId="26" applyNumberFormat="1" applyFont="1" applyBorder="1" applyAlignment="1">
      <alignment/>
    </xf>
    <xf numFmtId="3" fontId="0" fillId="0" borderId="192" xfId="41" applyNumberFormat="1" applyFont="1" applyBorder="1" applyAlignment="1">
      <alignment/>
      <protection/>
    </xf>
    <xf numFmtId="3" fontId="0" fillId="0" borderId="193" xfId="41" applyNumberFormat="1" applyFont="1" applyBorder="1" applyAlignment="1">
      <alignment/>
      <protection/>
    </xf>
    <xf numFmtId="3" fontId="0" fillId="0" borderId="194" xfId="41" applyNumberFormat="1" applyFont="1" applyBorder="1" applyAlignment="1">
      <alignment/>
      <protection/>
    </xf>
    <xf numFmtId="178" fontId="16" fillId="17" borderId="195" xfId="26" applyNumberFormat="1" applyFont="1" applyFill="1" applyBorder="1" applyAlignment="1">
      <alignment/>
    </xf>
    <xf numFmtId="178" fontId="0" fillId="17" borderId="196" xfId="26" applyNumberFormat="1" applyFill="1" applyBorder="1" applyAlignment="1">
      <alignment horizontal="center"/>
    </xf>
    <xf numFmtId="178" fontId="0" fillId="17" borderId="197" xfId="26" applyNumberFormat="1" applyFont="1" applyFill="1" applyBorder="1" applyAlignment="1">
      <alignment/>
    </xf>
    <xf numFmtId="178" fontId="0" fillId="17" borderId="163" xfId="41" applyNumberFormat="1" applyFont="1" applyFill="1" applyBorder="1" applyAlignment="1">
      <alignment/>
      <protection/>
    </xf>
    <xf numFmtId="178" fontId="0" fillId="17" borderId="198" xfId="41" applyNumberFormat="1" applyFont="1" applyFill="1" applyBorder="1" applyAlignment="1">
      <alignment/>
      <protection/>
    </xf>
    <xf numFmtId="178" fontId="16" fillId="17" borderId="126" xfId="26" applyNumberFormat="1" applyFont="1" applyFill="1" applyBorder="1" applyAlignment="1">
      <alignment/>
    </xf>
    <xf numFmtId="178" fontId="16" fillId="17" borderId="199" xfId="26" applyNumberFormat="1" applyFont="1" applyFill="1" applyBorder="1" applyAlignment="1">
      <alignment horizontal="center"/>
    </xf>
    <xf numFmtId="178" fontId="0" fillId="17" borderId="200" xfId="26" applyNumberFormat="1" applyFont="1" applyFill="1" applyBorder="1" applyAlignment="1">
      <alignment/>
    </xf>
    <xf numFmtId="178" fontId="0" fillId="17" borderId="201" xfId="41" applyNumberFormat="1" applyFont="1" applyFill="1" applyBorder="1" applyAlignment="1">
      <alignment/>
      <protection/>
    </xf>
    <xf numFmtId="178" fontId="0" fillId="17" borderId="198" xfId="26" applyNumberFormat="1" applyFont="1" applyFill="1" applyBorder="1" applyAlignment="1">
      <alignment/>
    </xf>
    <xf numFmtId="178" fontId="0" fillId="17" borderId="202" xfId="26" applyNumberFormat="1" applyFont="1" applyFill="1" applyBorder="1" applyAlignment="1">
      <alignment/>
    </xf>
    <xf numFmtId="178" fontId="0" fillId="0" borderId="203" xfId="0" applyNumberFormat="1" applyBorder="1" applyAlignment="1">
      <alignment vertical="center"/>
    </xf>
    <xf numFmtId="178" fontId="0" fillId="0" borderId="120" xfId="26" applyNumberFormat="1" applyFont="1" applyBorder="1" applyAlignment="1">
      <alignment/>
    </xf>
    <xf numFmtId="178" fontId="0" fillId="0" borderId="58" xfId="26" applyNumberFormat="1" applyFont="1" applyBorder="1" applyAlignment="1">
      <alignment/>
    </xf>
    <xf numFmtId="178" fontId="0" fillId="0" borderId="184" xfId="26" applyNumberFormat="1" applyFont="1" applyBorder="1" applyAlignment="1">
      <alignment/>
    </xf>
    <xf numFmtId="3" fontId="0" fillId="0" borderId="204" xfId="28" applyNumberFormat="1" applyFont="1" applyBorder="1" applyAlignment="1">
      <alignment/>
    </xf>
    <xf numFmtId="3" fontId="0" fillId="0" borderId="29" xfId="28" applyNumberFormat="1" applyFont="1" applyBorder="1" applyAlignment="1">
      <alignment/>
    </xf>
    <xf numFmtId="3" fontId="0" fillId="0" borderId="44" xfId="28" applyNumberFormat="1" applyFont="1" applyBorder="1" applyAlignment="1">
      <alignment/>
    </xf>
    <xf numFmtId="178" fontId="0" fillId="0" borderId="205" xfId="26" applyNumberFormat="1" applyFont="1" applyBorder="1" applyAlignment="1">
      <alignment/>
    </xf>
    <xf numFmtId="178" fontId="0" fillId="0" borderId="189" xfId="26" applyNumberFormat="1" applyFont="1" applyBorder="1" applyAlignment="1">
      <alignment/>
    </xf>
    <xf numFmtId="178" fontId="0" fillId="0" borderId="190" xfId="26" applyNumberFormat="1" applyFont="1" applyBorder="1" applyAlignment="1">
      <alignment/>
    </xf>
    <xf numFmtId="0" fontId="19" fillId="7" borderId="206" xfId="35" applyFont="1" applyFill="1" applyBorder="1" applyAlignment="1">
      <alignment horizontal="center"/>
      <protection/>
    </xf>
    <xf numFmtId="38" fontId="18" fillId="0" borderId="207" xfId="28" applyFont="1" applyBorder="1" applyAlignment="1">
      <alignment/>
    </xf>
    <xf numFmtId="38" fontId="18" fillId="0" borderId="2" xfId="28" applyFont="1" applyBorder="1" applyAlignment="1">
      <alignment/>
    </xf>
    <xf numFmtId="38" fontId="18" fillId="0" borderId="208" xfId="28" applyFont="1" applyBorder="1" applyAlignment="1">
      <alignment/>
    </xf>
    <xf numFmtId="38" fontId="18" fillId="6" borderId="209" xfId="28" applyFont="1" applyFill="1" applyBorder="1" applyAlignment="1">
      <alignment/>
    </xf>
    <xf numFmtId="38" fontId="18" fillId="0" borderId="210" xfId="28" applyFont="1" applyBorder="1" applyAlignment="1">
      <alignment/>
    </xf>
    <xf numFmtId="0" fontId="0" fillId="0" borderId="0" xfId="36" applyFont="1">
      <alignment/>
      <protection/>
    </xf>
    <xf numFmtId="37" fontId="0" fillId="0" borderId="32" xfId="36" applyNumberFormat="1" applyBorder="1">
      <alignment/>
      <protection/>
    </xf>
    <xf numFmtId="37" fontId="0" fillId="0" borderId="40" xfId="36" applyNumberFormat="1" applyBorder="1">
      <alignment/>
      <protection/>
    </xf>
    <xf numFmtId="0" fontId="19" fillId="7" borderId="211" xfId="35" applyFont="1" applyFill="1" applyBorder="1" applyAlignment="1">
      <alignment horizontal="center"/>
      <protection/>
    </xf>
    <xf numFmtId="38" fontId="0" fillId="0" borderId="212" xfId="28" applyBorder="1" applyAlignment="1">
      <alignment/>
    </xf>
    <xf numFmtId="38" fontId="0" fillId="0" borderId="213" xfId="28" applyBorder="1" applyAlignment="1">
      <alignment/>
    </xf>
    <xf numFmtId="9" fontId="0" fillId="0" borderId="48" xfId="26" applyFont="1" applyFill="1" applyBorder="1" applyAlignment="1">
      <alignment/>
    </xf>
    <xf numFmtId="178" fontId="0" fillId="0" borderId="214" xfId="36" applyNumberFormat="1" applyFont="1" applyFill="1" applyBorder="1" applyAlignment="1">
      <alignment/>
      <protection/>
    </xf>
    <xf numFmtId="38" fontId="0" fillId="0" borderId="215" xfId="28" applyBorder="1" applyAlignment="1">
      <alignment/>
    </xf>
    <xf numFmtId="38" fontId="0" fillId="0" borderId="8" xfId="28" applyFont="1" applyBorder="1" applyAlignment="1">
      <alignment horizontal="right"/>
    </xf>
    <xf numFmtId="3" fontId="0" fillId="0" borderId="64" xfId="36" applyNumberFormat="1" applyFont="1" applyBorder="1" applyAlignment="1">
      <alignment/>
      <protection/>
    </xf>
    <xf numFmtId="178" fontId="0" fillId="0" borderId="171" xfId="26" applyNumberFormat="1" applyBorder="1" applyAlignment="1">
      <alignment/>
    </xf>
    <xf numFmtId="178" fontId="0" fillId="0" borderId="216" xfId="26" applyNumberFormat="1" applyBorder="1" applyAlignment="1">
      <alignment/>
    </xf>
    <xf numFmtId="37" fontId="0" fillId="0" borderId="57" xfId="36" applyNumberFormat="1" applyBorder="1">
      <alignment/>
      <protection/>
    </xf>
    <xf numFmtId="178" fontId="0" fillId="0" borderId="49" xfId="26" applyNumberFormat="1" applyFont="1" applyBorder="1" applyAlignment="1" applyProtection="1">
      <alignment horizontal="right"/>
      <protection/>
    </xf>
    <xf numFmtId="178" fontId="0" fillId="0" borderId="47" xfId="36" applyNumberFormat="1" applyFont="1" applyBorder="1" applyAlignment="1" applyProtection="1">
      <alignment horizontal="right"/>
      <protection/>
    </xf>
    <xf numFmtId="178" fontId="0" fillId="0" borderId="58" xfId="36" applyNumberFormat="1" applyFont="1" applyBorder="1" applyAlignment="1" applyProtection="1">
      <alignment horizontal="right"/>
      <protection/>
    </xf>
    <xf numFmtId="178" fontId="0" fillId="0" borderId="170" xfId="36" applyNumberFormat="1" applyFont="1" applyBorder="1" applyAlignment="1">
      <alignment horizontal="right"/>
      <protection/>
    </xf>
    <xf numFmtId="0" fontId="19" fillId="7" borderId="217" xfId="35" applyFont="1" applyFill="1" applyBorder="1" applyAlignment="1">
      <alignment horizontal="center"/>
      <protection/>
    </xf>
    <xf numFmtId="38" fontId="18" fillId="0" borderId="54" xfId="28" applyFont="1" applyBorder="1" applyAlignment="1">
      <alignment/>
    </xf>
    <xf numFmtId="38" fontId="18" fillId="0" borderId="218" xfId="28" applyFont="1" applyBorder="1" applyAlignment="1">
      <alignment/>
    </xf>
    <xf numFmtId="38" fontId="18" fillId="0" borderId="167" xfId="28" applyFont="1" applyBorder="1" applyAlignment="1">
      <alignment/>
    </xf>
    <xf numFmtId="38" fontId="18" fillId="6" borderId="219" xfId="28" applyFont="1" applyFill="1" applyBorder="1" applyAlignment="1">
      <alignment/>
    </xf>
    <xf numFmtId="38" fontId="18" fillId="0" borderId="190" xfId="28" applyFont="1" applyBorder="1" applyAlignment="1">
      <alignment/>
    </xf>
    <xf numFmtId="0" fontId="15" fillId="4" borderId="211" xfId="36" applyFont="1" applyFill="1" applyBorder="1" applyAlignment="1">
      <alignment horizontal="center"/>
      <protection/>
    </xf>
    <xf numFmtId="0" fontId="15" fillId="4" borderId="72" xfId="36" applyFont="1" applyFill="1" applyBorder="1" applyAlignment="1">
      <alignment horizontal="center"/>
      <protection/>
    </xf>
    <xf numFmtId="0" fontId="15" fillId="4" borderId="73" xfId="36" applyFont="1" applyFill="1" applyBorder="1" applyAlignment="1">
      <alignment horizontal="center"/>
      <protection/>
    </xf>
    <xf numFmtId="0" fontId="15" fillId="4" borderId="220" xfId="36" applyFont="1" applyFill="1" applyBorder="1" applyAlignment="1">
      <alignment horizontal="center"/>
      <protection/>
    </xf>
    <xf numFmtId="0" fontId="15" fillId="4" borderId="217" xfId="36" applyFont="1" applyFill="1" applyBorder="1" applyAlignment="1">
      <alignment horizontal="center"/>
      <protection/>
    </xf>
    <xf numFmtId="0" fontId="0" fillId="0" borderId="221" xfId="0" applyBorder="1" applyAlignment="1">
      <alignment vertical="center"/>
    </xf>
    <xf numFmtId="0" fontId="0" fillId="0" borderId="222" xfId="0" applyBorder="1" applyAlignment="1">
      <alignment vertical="center"/>
    </xf>
    <xf numFmtId="0" fontId="0" fillId="0" borderId="223" xfId="0" applyBorder="1" applyAlignment="1">
      <alignment vertical="center"/>
    </xf>
    <xf numFmtId="38" fontId="0" fillId="0" borderId="224" xfId="28" applyBorder="1" applyAlignment="1" applyProtection="1">
      <alignment/>
      <protection/>
    </xf>
    <xf numFmtId="38" fontId="0" fillId="0" borderId="225" xfId="28" applyBorder="1" applyAlignment="1" applyProtection="1">
      <alignment/>
      <protection/>
    </xf>
    <xf numFmtId="38" fontId="0" fillId="0" borderId="60" xfId="28" applyBorder="1" applyAlignment="1" applyProtection="1">
      <alignment/>
      <protection/>
    </xf>
    <xf numFmtId="38" fontId="0" fillId="0" borderId="68" xfId="28" applyBorder="1" applyAlignment="1" applyProtection="1">
      <alignment/>
      <protection/>
    </xf>
    <xf numFmtId="38" fontId="0" fillId="0" borderId="69" xfId="28" applyBorder="1" applyAlignment="1" applyProtection="1">
      <alignment/>
      <protection/>
    </xf>
    <xf numFmtId="178" fontId="0" fillId="0" borderId="191" xfId="26" applyNumberFormat="1" applyBorder="1" applyAlignment="1" applyProtection="1">
      <alignment/>
      <protection/>
    </xf>
    <xf numFmtId="3" fontId="0" fillId="0" borderId="55" xfId="36" applyNumberFormat="1" applyFont="1" applyFill="1" applyBorder="1" applyAlignment="1">
      <alignment/>
      <protection/>
    </xf>
    <xf numFmtId="38" fontId="0" fillId="0" borderId="34" xfId="28" applyBorder="1" applyAlignment="1" applyProtection="1">
      <alignment/>
      <protection/>
    </xf>
    <xf numFmtId="38" fontId="0" fillId="0" borderId="221" xfId="28" applyBorder="1" applyAlignment="1" applyProtection="1">
      <alignment/>
      <protection/>
    </xf>
    <xf numFmtId="38" fontId="0" fillId="0" borderId="222" xfId="28" applyBorder="1" applyAlignment="1" applyProtection="1">
      <alignment/>
      <protection/>
    </xf>
    <xf numFmtId="38" fontId="0" fillId="0" borderId="223" xfId="28" applyBorder="1" applyAlignment="1" applyProtection="1">
      <alignment/>
      <protection/>
    </xf>
    <xf numFmtId="38" fontId="0" fillId="0" borderId="68" xfId="28" applyFont="1" applyBorder="1" applyAlignment="1" applyProtection="1">
      <alignment/>
      <protection/>
    </xf>
    <xf numFmtId="38" fontId="0" fillId="0" borderId="52" xfId="28" applyBorder="1" applyAlignment="1">
      <alignment/>
    </xf>
    <xf numFmtId="38" fontId="0" fillId="0" borderId="225" xfId="28" applyFont="1" applyBorder="1" applyAlignment="1" applyProtection="1">
      <alignment/>
      <protection/>
    </xf>
    <xf numFmtId="38" fontId="0" fillId="0" borderId="226" xfId="28" applyBorder="1" applyAlignment="1" applyProtection="1">
      <alignment/>
      <protection/>
    </xf>
    <xf numFmtId="178" fontId="0" fillId="0" borderId="181" xfId="26" applyNumberFormat="1" applyBorder="1" applyAlignment="1" applyProtection="1">
      <alignment/>
      <protection/>
    </xf>
    <xf numFmtId="178" fontId="0" fillId="0" borderId="176" xfId="26" applyNumberFormat="1" applyBorder="1" applyAlignment="1" applyProtection="1">
      <alignment/>
      <protection/>
    </xf>
    <xf numFmtId="3" fontId="0" fillId="0" borderId="44" xfId="36" applyNumberFormat="1" applyFont="1" applyBorder="1" applyAlignment="1">
      <alignment/>
      <protection/>
    </xf>
    <xf numFmtId="38" fontId="0" fillId="0" borderId="29" xfId="28" applyFont="1" applyBorder="1" applyAlignment="1">
      <alignment horizontal="right"/>
    </xf>
    <xf numFmtId="37" fontId="0" fillId="0" borderId="221" xfId="36" applyNumberFormat="1" applyBorder="1" applyProtection="1">
      <alignment/>
      <protection/>
    </xf>
    <xf numFmtId="37" fontId="0" fillId="0" borderId="222" xfId="36" applyNumberFormat="1" applyBorder="1" applyProtection="1">
      <alignment/>
      <protection/>
    </xf>
    <xf numFmtId="37" fontId="0" fillId="0" borderId="223" xfId="36" applyNumberFormat="1" applyBorder="1" applyProtection="1">
      <alignment/>
      <protection/>
    </xf>
    <xf numFmtId="37" fontId="0" fillId="0" borderId="224" xfId="36" applyNumberFormat="1" applyBorder="1" applyProtection="1">
      <alignment/>
      <protection/>
    </xf>
    <xf numFmtId="37" fontId="0" fillId="0" borderId="225" xfId="36" applyNumberFormat="1" applyBorder="1" applyProtection="1">
      <alignment/>
      <protection/>
    </xf>
    <xf numFmtId="37" fontId="0" fillId="0" borderId="226" xfId="36" applyNumberFormat="1" applyBorder="1" applyProtection="1">
      <alignment/>
      <protection/>
    </xf>
    <xf numFmtId="37" fontId="0" fillId="0" borderId="60" xfId="36" applyNumberFormat="1" applyBorder="1" applyProtection="1">
      <alignment/>
      <protection/>
    </xf>
    <xf numFmtId="37" fontId="0" fillId="0" borderId="36" xfId="36" applyNumberFormat="1" applyBorder="1" applyProtection="1">
      <alignment/>
      <protection/>
    </xf>
    <xf numFmtId="3" fontId="0" fillId="0" borderId="63" xfId="36" applyNumberFormat="1" applyBorder="1">
      <alignment/>
      <protection/>
    </xf>
    <xf numFmtId="0" fontId="0" fillId="0" borderId="46" xfId="36" applyBorder="1">
      <alignment/>
      <protection/>
    </xf>
    <xf numFmtId="37" fontId="0" fillId="0" borderId="46" xfId="36" applyNumberFormat="1" applyBorder="1">
      <alignment/>
      <protection/>
    </xf>
    <xf numFmtId="3" fontId="0" fillId="0" borderId="60" xfId="36" applyNumberFormat="1" applyBorder="1">
      <alignment/>
      <protection/>
    </xf>
    <xf numFmtId="0" fontId="0" fillId="0" borderId="68" xfId="36" applyBorder="1">
      <alignment/>
      <protection/>
    </xf>
    <xf numFmtId="37" fontId="0" fillId="0" borderId="68" xfId="36" applyNumberFormat="1" applyBorder="1">
      <alignment/>
      <protection/>
    </xf>
    <xf numFmtId="0" fontId="0" fillId="0" borderId="69" xfId="36" applyBorder="1">
      <alignment/>
      <protection/>
    </xf>
    <xf numFmtId="0" fontId="0" fillId="0" borderId="225" xfId="36" applyBorder="1">
      <alignment/>
      <protection/>
    </xf>
    <xf numFmtId="37" fontId="0" fillId="0" borderId="225" xfId="36" applyNumberFormat="1" applyBorder="1">
      <alignment/>
      <protection/>
    </xf>
    <xf numFmtId="0" fontId="0" fillId="0" borderId="226" xfId="36" applyBorder="1">
      <alignment/>
      <protection/>
    </xf>
    <xf numFmtId="3" fontId="0" fillId="0" borderId="227" xfId="36" applyNumberFormat="1" applyBorder="1">
      <alignment/>
      <protection/>
    </xf>
    <xf numFmtId="3" fontId="0" fillId="0" borderId="221" xfId="36" applyNumberFormat="1" applyBorder="1">
      <alignment/>
      <protection/>
    </xf>
    <xf numFmtId="0" fontId="0" fillId="0" borderId="222" xfId="36" applyBorder="1">
      <alignment/>
      <protection/>
    </xf>
    <xf numFmtId="37" fontId="0" fillId="0" borderId="222" xfId="36" applyNumberFormat="1" applyBorder="1">
      <alignment/>
      <protection/>
    </xf>
    <xf numFmtId="0" fontId="0" fillId="0" borderId="223" xfId="36" applyBorder="1">
      <alignment/>
      <protection/>
    </xf>
    <xf numFmtId="3" fontId="0" fillId="0" borderId="224" xfId="36" applyNumberFormat="1" applyBorder="1">
      <alignment/>
      <protection/>
    </xf>
    <xf numFmtId="3" fontId="0" fillId="0" borderId="63" xfId="36" applyNumberFormat="1" applyFont="1" applyFill="1" applyBorder="1" applyAlignment="1">
      <alignment/>
      <protection/>
    </xf>
    <xf numFmtId="3" fontId="0" fillId="0" borderId="27" xfId="36" applyNumberFormat="1" applyBorder="1">
      <alignment/>
      <protection/>
    </xf>
    <xf numFmtId="3" fontId="0" fillId="0" borderId="28" xfId="36" applyNumberFormat="1" applyBorder="1">
      <alignment/>
      <protection/>
    </xf>
    <xf numFmtId="0" fontId="0" fillId="0" borderId="63" xfId="36" applyBorder="1">
      <alignment/>
      <protection/>
    </xf>
    <xf numFmtId="0" fontId="0" fillId="0" borderId="228" xfId="36" applyBorder="1">
      <alignment/>
      <protection/>
    </xf>
    <xf numFmtId="178" fontId="0" fillId="0" borderId="229" xfId="36" applyNumberFormat="1" applyBorder="1">
      <alignment/>
      <protection/>
    </xf>
    <xf numFmtId="37" fontId="0" fillId="0" borderId="29" xfId="36" applyNumberFormat="1" applyBorder="1">
      <alignment/>
      <protection/>
    </xf>
    <xf numFmtId="38" fontId="0" fillId="0" borderId="230" xfId="28" applyBorder="1" applyAlignment="1">
      <alignment/>
    </xf>
    <xf numFmtId="38" fontId="0" fillId="0" borderId="58" xfId="28" applyBorder="1" applyAlignment="1">
      <alignment/>
    </xf>
    <xf numFmtId="38" fontId="0" fillId="0" borderId="114" xfId="28" applyBorder="1" applyAlignment="1">
      <alignment/>
    </xf>
    <xf numFmtId="38" fontId="0" fillId="0" borderId="118" xfId="28" applyBorder="1" applyAlignment="1">
      <alignment/>
    </xf>
    <xf numFmtId="38" fontId="0" fillId="0" borderId="231" xfId="28" applyFont="1" applyBorder="1" applyAlignment="1">
      <alignment/>
    </xf>
    <xf numFmtId="178" fontId="0" fillId="0" borderId="232" xfId="26" applyNumberFormat="1" applyFont="1" applyBorder="1" applyAlignment="1">
      <alignment/>
    </xf>
    <xf numFmtId="3" fontId="0" fillId="0" borderId="41" xfId="36" applyNumberFormat="1" applyFont="1" applyFill="1" applyBorder="1" applyAlignment="1">
      <alignment/>
      <protection/>
    </xf>
    <xf numFmtId="3" fontId="0" fillId="0" borderId="24" xfId="36" applyNumberFormat="1" applyFont="1" applyFill="1" applyBorder="1" applyAlignment="1">
      <alignment/>
      <protection/>
    </xf>
    <xf numFmtId="3" fontId="0" fillId="0" borderId="47" xfId="36" applyNumberFormat="1" applyFont="1" applyFill="1" applyBorder="1" applyAlignment="1">
      <alignment/>
      <protection/>
    </xf>
    <xf numFmtId="0" fontId="0" fillId="0" borderId="233" xfId="36" applyBorder="1">
      <alignment/>
      <protection/>
    </xf>
    <xf numFmtId="178" fontId="0" fillId="0" borderId="93" xfId="26" applyNumberFormat="1" applyBorder="1" applyAlignment="1">
      <alignment/>
    </xf>
    <xf numFmtId="3" fontId="0" fillId="0" borderId="234" xfId="36" applyNumberFormat="1" applyBorder="1">
      <alignment/>
      <protection/>
    </xf>
    <xf numFmtId="38" fontId="0" fillId="0" borderId="231" xfId="28" applyBorder="1" applyAlignment="1">
      <alignment/>
    </xf>
    <xf numFmtId="38" fontId="0" fillId="0" borderId="235" xfId="28" applyBorder="1" applyAlignment="1">
      <alignment/>
    </xf>
    <xf numFmtId="178" fontId="0" fillId="0" borderId="184" xfId="36" applyNumberFormat="1" applyFont="1" applyFill="1" applyBorder="1" applyAlignment="1">
      <alignment/>
      <protection/>
    </xf>
    <xf numFmtId="38" fontId="0" fillId="0" borderId="42" xfId="28" applyBorder="1" applyAlignment="1">
      <alignment/>
    </xf>
    <xf numFmtId="38" fontId="0" fillId="0" borderId="43" xfId="28" applyBorder="1" applyAlignment="1">
      <alignment/>
    </xf>
    <xf numFmtId="38" fontId="0" fillId="0" borderId="51" xfId="28" applyBorder="1" applyAlignment="1">
      <alignment/>
    </xf>
    <xf numFmtId="178" fontId="0" fillId="0" borderId="185" xfId="26" applyNumberFormat="1" applyBorder="1" applyAlignment="1">
      <alignment/>
    </xf>
    <xf numFmtId="178" fontId="0" fillId="0" borderId="185" xfId="36" applyNumberFormat="1" applyBorder="1" applyProtection="1">
      <alignment/>
      <protection/>
    </xf>
    <xf numFmtId="38" fontId="0" fillId="0" borderId="236" xfId="28" applyBorder="1" applyAlignment="1">
      <alignment/>
    </xf>
    <xf numFmtId="178" fontId="0" fillId="0" borderId="47" xfId="36" applyNumberFormat="1" applyFont="1" applyFill="1" applyBorder="1" applyAlignment="1">
      <alignment/>
      <protection/>
    </xf>
    <xf numFmtId="3" fontId="0" fillId="0" borderId="29" xfId="36" applyNumberFormat="1" applyBorder="1">
      <alignment/>
      <protection/>
    </xf>
    <xf numFmtId="0" fontId="0" fillId="0" borderId="38" xfId="36" applyBorder="1">
      <alignment/>
      <protection/>
    </xf>
    <xf numFmtId="0" fontId="0" fillId="0" borderId="237" xfId="41" applyBorder="1" applyAlignment="1">
      <alignment horizontal="center"/>
      <protection/>
    </xf>
    <xf numFmtId="38" fontId="0" fillId="0" borderId="82" xfId="28" applyFont="1" applyBorder="1" applyAlignment="1">
      <alignment/>
    </xf>
    <xf numFmtId="0" fontId="0" fillId="0" borderId="0" xfId="34" applyFont="1">
      <alignment/>
      <protection/>
    </xf>
    <xf numFmtId="38" fontId="0" fillId="0" borderId="0" xfId="28" applyFont="1" applyFill="1" applyBorder="1" applyAlignment="1">
      <alignment horizontal="left"/>
    </xf>
    <xf numFmtId="38" fontId="0" fillId="0" borderId="0" xfId="0" applyNumberFormat="1" applyAlignment="1">
      <alignment vertical="center"/>
    </xf>
    <xf numFmtId="38" fontId="0" fillId="0" borderId="0" xfId="28" applyFont="1" applyFill="1" applyBorder="1" applyAlignment="1">
      <alignment horizontal="center"/>
    </xf>
    <xf numFmtId="38" fontId="0" fillId="0" borderId="0" xfId="34" applyNumberFormat="1">
      <alignment/>
      <protection/>
    </xf>
    <xf numFmtId="0" fontId="0" fillId="0" borderId="111" xfId="42" applyBorder="1" applyAlignment="1">
      <alignment/>
      <protection/>
    </xf>
    <xf numFmtId="0" fontId="0" fillId="0" borderId="114" xfId="42" applyBorder="1" applyAlignment="1">
      <alignment/>
      <protection/>
    </xf>
    <xf numFmtId="0" fontId="0" fillId="0" borderId="118" xfId="42" applyBorder="1" applyAlignment="1">
      <alignment/>
      <protection/>
    </xf>
    <xf numFmtId="0" fontId="0" fillId="0" borderId="58" xfId="42" applyBorder="1" applyAlignment="1">
      <alignment/>
      <protection/>
    </xf>
    <xf numFmtId="0" fontId="16" fillId="9" borderId="113" xfId="39" applyFont="1" applyFill="1" applyBorder="1" applyAlignment="1">
      <alignment horizontal="center" vertical="center" wrapText="1"/>
      <protection/>
    </xf>
    <xf numFmtId="0" fontId="16" fillId="9" borderId="116" xfId="39" applyFont="1" applyFill="1" applyBorder="1" applyAlignment="1">
      <alignment horizontal="center" vertical="center" wrapText="1"/>
      <protection/>
    </xf>
    <xf numFmtId="0" fontId="16" fillId="13" borderId="113" xfId="42" applyFont="1" applyFill="1" applyBorder="1" applyAlignment="1">
      <alignment horizontal="center"/>
      <protection/>
    </xf>
    <xf numFmtId="0" fontId="16" fillId="13" borderId="108" xfId="42" applyFont="1" applyFill="1" applyBorder="1" applyAlignment="1">
      <alignment horizontal="center" vertical="center" wrapText="1"/>
      <protection/>
    </xf>
    <xf numFmtId="0" fontId="16" fillId="13" borderId="113" xfId="42" applyFont="1" applyFill="1" applyBorder="1" applyAlignment="1">
      <alignment horizontal="center" vertical="center" wrapText="1"/>
      <protection/>
    </xf>
    <xf numFmtId="0" fontId="16" fillId="13" borderId="116" xfId="42" applyFont="1" applyFill="1" applyBorder="1" applyAlignment="1">
      <alignment horizontal="center" vertical="center" wrapText="1"/>
      <protection/>
    </xf>
    <xf numFmtId="0" fontId="16" fillId="9" borderId="108" xfId="39" applyFont="1" applyFill="1" applyBorder="1" applyAlignment="1">
      <alignment horizontal="center" vertical="center" wrapText="1"/>
      <protection/>
    </xf>
    <xf numFmtId="0" fontId="15" fillId="0" borderId="0" xfId="36" applyFont="1" applyAlignment="1">
      <alignment horizontal="center"/>
      <protection/>
    </xf>
    <xf numFmtId="0" fontId="16" fillId="3" borderId="108" xfId="34" applyFont="1" applyFill="1" applyBorder="1" applyAlignment="1">
      <alignment horizontal="center"/>
      <protection/>
    </xf>
    <xf numFmtId="0" fontId="16" fillId="3" borderId="113" xfId="34" applyFont="1" applyFill="1" applyBorder="1" applyAlignment="1">
      <alignment horizontal="center"/>
      <protection/>
    </xf>
    <xf numFmtId="0" fontId="16" fillId="7" borderId="108" xfId="40" applyFont="1" applyFill="1" applyBorder="1" applyAlignment="1">
      <alignment horizontal="center"/>
      <protection/>
    </xf>
    <xf numFmtId="0" fontId="16" fillId="7" borderId="113" xfId="40" applyFont="1" applyFill="1" applyBorder="1" applyAlignment="1">
      <alignment horizontal="center"/>
      <protection/>
    </xf>
    <xf numFmtId="0" fontId="0" fillId="0" borderId="113" xfId="40" applyBorder="1">
      <alignment/>
      <protection/>
    </xf>
    <xf numFmtId="0" fontId="16" fillId="11" borderId="108" xfId="37" applyFont="1" applyFill="1" applyBorder="1" applyAlignment="1">
      <alignment horizontal="center" vertical="center"/>
      <protection/>
    </xf>
    <xf numFmtId="0" fontId="16" fillId="11" borderId="113" xfId="37" applyFont="1" applyFill="1" applyBorder="1" applyAlignment="1">
      <alignment horizontal="center" vertical="center"/>
      <protection/>
    </xf>
    <xf numFmtId="0" fontId="16" fillId="11" borderId="116" xfId="37" applyFont="1" applyFill="1" applyBorder="1" applyAlignment="1">
      <alignment horizontal="center" vertical="center"/>
      <protection/>
    </xf>
    <xf numFmtId="0" fontId="16" fillId="11" borderId="113" xfId="37" applyFont="1" applyFill="1" applyBorder="1" applyAlignment="1">
      <alignment horizontal="center"/>
      <protection/>
    </xf>
    <xf numFmtId="0" fontId="16" fillId="11" borderId="108" xfId="37" applyFont="1" applyFill="1" applyBorder="1" applyAlignment="1">
      <alignment horizontal="center"/>
      <protection/>
    </xf>
    <xf numFmtId="0" fontId="16" fillId="11" borderId="113" xfId="37" applyFont="1" applyFill="1" applyBorder="1" applyAlignment="1">
      <alignment horizontal="center" vertical="top"/>
      <protection/>
    </xf>
    <xf numFmtId="0" fontId="16" fillId="11" borderId="116" xfId="37" applyFont="1" applyFill="1" applyBorder="1" applyAlignment="1">
      <alignment horizontal="center" vertical="top"/>
      <protection/>
    </xf>
    <xf numFmtId="0" fontId="16" fillId="9" borderId="108" xfId="39" applyFont="1" applyFill="1" applyBorder="1" applyAlignment="1">
      <alignment horizontal="center"/>
      <protection/>
    </xf>
    <xf numFmtId="0" fontId="16" fillId="9" borderId="113" xfId="39" applyFont="1" applyFill="1" applyBorder="1" applyAlignment="1">
      <alignment horizontal="center"/>
      <protection/>
    </xf>
    <xf numFmtId="0" fontId="16" fillId="15" borderId="108" xfId="38" applyFont="1" applyFill="1" applyBorder="1" applyAlignment="1">
      <alignment horizontal="center"/>
      <protection/>
    </xf>
    <xf numFmtId="0" fontId="16" fillId="15" borderId="113" xfId="38" applyFont="1" applyFill="1" applyBorder="1" applyAlignment="1">
      <alignment horizontal="center"/>
      <protection/>
    </xf>
    <xf numFmtId="0" fontId="16" fillId="15" borderId="108" xfId="38" applyFont="1" applyFill="1" applyBorder="1" applyAlignment="1">
      <alignment horizontal="center" vertical="center" wrapText="1"/>
      <protection/>
    </xf>
    <xf numFmtId="0" fontId="16" fillId="15" borderId="113" xfId="38" applyFont="1" applyFill="1" applyBorder="1" applyAlignment="1">
      <alignment horizontal="center" vertical="center" wrapText="1"/>
      <protection/>
    </xf>
    <xf numFmtId="0" fontId="16" fillId="15" borderId="116" xfId="38" applyFont="1" applyFill="1" applyBorder="1" applyAlignment="1">
      <alignment horizontal="center" vertical="center" wrapText="1"/>
      <protection/>
    </xf>
    <xf numFmtId="0" fontId="0" fillId="0" borderId="113" xfId="38" applyBorder="1">
      <alignment/>
      <protection/>
    </xf>
    <xf numFmtId="6" fontId="16" fillId="17" borderId="152" xfId="30" applyFont="1" applyFill="1" applyBorder="1" applyAlignment="1">
      <alignment horizontal="center"/>
    </xf>
    <xf numFmtId="6" fontId="16" fillId="17" borderId="155" xfId="30" applyFont="1" applyFill="1" applyBorder="1" applyAlignment="1">
      <alignment horizontal="center"/>
    </xf>
    <xf numFmtId="0" fontId="16" fillId="17" borderId="152" xfId="41" applyFont="1" applyFill="1" applyBorder="1" applyAlignment="1">
      <alignment horizontal="center"/>
      <protection/>
    </xf>
    <xf numFmtId="0" fontId="16" fillId="17" borderId="155" xfId="41" applyFont="1" applyFill="1" applyBorder="1" applyAlignment="1">
      <alignment horizontal="center"/>
      <protection/>
    </xf>
    <xf numFmtId="0" fontId="16" fillId="17" borderId="152" xfId="41" applyFont="1" applyFill="1" applyBorder="1" applyAlignment="1">
      <alignment horizontal="center" vertical="center" wrapText="1"/>
      <protection/>
    </xf>
    <xf numFmtId="0" fontId="16" fillId="17" borderId="155" xfId="41" applyFont="1" applyFill="1" applyBorder="1" applyAlignment="1">
      <alignment horizontal="center" vertical="center" wrapText="1"/>
      <protection/>
    </xf>
    <xf numFmtId="0" fontId="0" fillId="0" borderId="155" xfId="41" applyBorder="1" applyAlignment="1">
      <alignment vertical="center" wrapText="1"/>
      <protection/>
    </xf>
    <xf numFmtId="0" fontId="0" fillId="0" borderId="158" xfId="41" applyBorder="1" applyAlignment="1">
      <alignment vertical="center" wrapText="1"/>
      <protection/>
    </xf>
    <xf numFmtId="0" fontId="0" fillId="0" borderId="144" xfId="26" applyNumberFormat="1" applyBorder="1" applyAlignment="1">
      <alignment horizontal="center"/>
    </xf>
    <xf numFmtId="0" fontId="0" fillId="0" borderId="93" xfId="26" applyNumberFormat="1" applyBorder="1" applyAlignment="1">
      <alignment horizontal="center"/>
    </xf>
    <xf numFmtId="38" fontId="15" fillId="0" borderId="0" xfId="28" applyFont="1" applyAlignment="1">
      <alignment horizontal="center"/>
    </xf>
    <xf numFmtId="38" fontId="0" fillId="0" borderId="0" xfId="28" applyBorder="1" applyAlignment="1">
      <alignment horizontal="center"/>
    </xf>
    <xf numFmtId="0" fontId="15" fillId="0" borderId="0" xfId="33" applyFont="1" applyAlignment="1">
      <alignment horizontal="center"/>
      <protection/>
    </xf>
    <xf numFmtId="0" fontId="0" fillId="0" borderId="238" xfId="26" applyNumberFormat="1" applyBorder="1" applyAlignment="1">
      <alignment horizontal="center"/>
    </xf>
    <xf numFmtId="0" fontId="0" fillId="0" borderId="239" xfId="26" applyNumberFormat="1" applyBorder="1" applyAlignment="1">
      <alignment horizontal="center"/>
    </xf>
    <xf numFmtId="0" fontId="0" fillId="0" borderId="240" xfId="26" applyNumberFormat="1" applyBorder="1" applyAlignment="1">
      <alignment horizontal="center"/>
    </xf>
    <xf numFmtId="0" fontId="0" fillId="0" borderId="241" xfId="26" applyNumberFormat="1" applyBorder="1" applyAlignment="1">
      <alignment horizontal="center"/>
    </xf>
    <xf numFmtId="0" fontId="0" fillId="0" borderId="214" xfId="26" applyNumberFormat="1" applyBorder="1" applyAlignment="1">
      <alignment horizontal="center"/>
    </xf>
    <xf numFmtId="0" fontId="0" fillId="0" borderId="242" xfId="26" applyNumberFormat="1" applyBorder="1" applyAlignment="1">
      <alignment horizontal="center"/>
    </xf>
    <xf numFmtId="0" fontId="0" fillId="0" borderId="46" xfId="26" applyNumberFormat="1" applyBorder="1" applyAlignment="1">
      <alignment horizontal="center"/>
    </xf>
    <xf numFmtId="0" fontId="0" fillId="0" borderId="49" xfId="26" applyNumberFormat="1" applyBorder="1" applyAlignment="1">
      <alignment horizontal="center"/>
    </xf>
    <xf numFmtId="0" fontId="15" fillId="2" borderId="243" xfId="33" applyNumberFormat="1" applyFont="1" applyFill="1" applyBorder="1" applyAlignment="1">
      <alignment horizontal="center"/>
      <protection/>
    </xf>
    <xf numFmtId="0" fontId="15" fillId="2" borderId="244" xfId="33" applyNumberFormat="1" applyFont="1" applyFill="1" applyBorder="1" applyAlignment="1">
      <alignment horizontal="center"/>
      <protection/>
    </xf>
    <xf numFmtId="0" fontId="16" fillId="3" borderId="77" xfId="33" applyNumberFormat="1" applyFont="1" applyFill="1" applyBorder="1" applyAlignment="1">
      <alignment horizontal="left"/>
      <protection/>
    </xf>
    <xf numFmtId="0" fontId="16" fillId="3" borderId="2" xfId="33" applyNumberFormat="1" applyFont="1" applyFill="1" applyBorder="1" applyAlignment="1">
      <alignment horizontal="left"/>
      <protection/>
    </xf>
    <xf numFmtId="0" fontId="16" fillId="3" borderId="96" xfId="33" applyNumberFormat="1" applyFont="1" applyFill="1" applyBorder="1" applyAlignment="1">
      <alignment horizontal="left"/>
      <protection/>
    </xf>
    <xf numFmtId="0" fontId="16" fillId="3" borderId="12" xfId="33" applyNumberFormat="1" applyFont="1" applyFill="1" applyBorder="1" applyAlignment="1">
      <alignment horizontal="left"/>
      <protection/>
    </xf>
    <xf numFmtId="0" fontId="16" fillId="3" borderId="10" xfId="33" applyNumberFormat="1" applyFont="1" applyFill="1" applyBorder="1" applyAlignment="1">
      <alignment horizontal="left"/>
      <protection/>
    </xf>
    <xf numFmtId="0" fontId="16" fillId="3" borderId="13" xfId="33" applyNumberFormat="1" applyFont="1" applyFill="1" applyBorder="1" applyAlignment="1">
      <alignment horizontal="left"/>
      <protection/>
    </xf>
    <xf numFmtId="0" fontId="16" fillId="3" borderId="204" xfId="33" applyNumberFormat="1" applyFont="1" applyFill="1" applyBorder="1" applyAlignment="1">
      <alignment horizontal="center"/>
      <protection/>
    </xf>
    <xf numFmtId="0" fontId="16" fillId="3" borderId="13" xfId="33" applyNumberFormat="1" applyFont="1" applyFill="1" applyBorder="1" applyAlignment="1">
      <alignment horizontal="center"/>
      <protection/>
    </xf>
    <xf numFmtId="0" fontId="0" fillId="0" borderId="120" xfId="26" applyNumberFormat="1" applyBorder="1" applyAlignment="1">
      <alignment horizontal="center"/>
    </xf>
    <xf numFmtId="0" fontId="0" fillId="0" borderId="26" xfId="26" applyNumberFormat="1" applyBorder="1" applyAlignment="1">
      <alignment horizontal="center"/>
    </xf>
    <xf numFmtId="0" fontId="0" fillId="0" borderId="245" xfId="26" applyNumberFormat="1" applyBorder="1" applyAlignment="1">
      <alignment horizontal="center"/>
    </xf>
  </cellXfs>
  <cellStyles count="30">
    <cellStyle name="Normal" xfId="0"/>
    <cellStyle name="Calc Currency (0)" xfId="15"/>
    <cellStyle name="entry" xfId="16"/>
    <cellStyle name="Header1" xfId="17"/>
    <cellStyle name="Header2" xfId="18"/>
    <cellStyle name="Normal - Style1" xfId="19"/>
    <cellStyle name="Normal_#18-Internet" xfId="20"/>
    <cellStyle name="price" xfId="21"/>
    <cellStyle name="revised" xfId="22"/>
    <cellStyle name="section" xfId="23"/>
    <cellStyle name="subhead" xfId="24"/>
    <cellStyle name="title" xfId="25"/>
    <cellStyle name="Percent" xfId="26"/>
    <cellStyle name="Hyperlink" xfId="27"/>
    <cellStyle name="Comma [0]" xfId="28"/>
    <cellStyle name="Comma" xfId="29"/>
    <cellStyle name="Currency [0]" xfId="30"/>
    <cellStyle name="Currency" xfId="31"/>
    <cellStyle name="標準_Sheet1" xfId="32"/>
    <cellStyle name="標準_Sheet2" xfId="33"/>
    <cellStyle name="標準_Sheet3" xfId="34"/>
    <cellStyle name="標準_Sheet4" xfId="35"/>
    <cellStyle name="標準_Sheet5" xfId="36"/>
    <cellStyle name="標準_県央" xfId="37"/>
    <cellStyle name="標準_県西" xfId="38"/>
    <cellStyle name="標準_県南" xfId="39"/>
    <cellStyle name="標準_県北" xfId="40"/>
    <cellStyle name="標準_資金別" xfId="41"/>
    <cellStyle name="標準_鹿行" xfId="42"/>
    <cellStyle name="Followed Hyperlink"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0.emf" /><Relationship Id="rId3" Type="http://schemas.openxmlformats.org/officeDocument/2006/relationships/image" Target="../media/image2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 Id="rId3" Type="http://schemas.openxmlformats.org/officeDocument/2006/relationships/image" Target="../media/image2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6.emf" /><Relationship Id="rId5" Type="http://schemas.openxmlformats.org/officeDocument/2006/relationships/image" Target="../media/image19.emf" /><Relationship Id="rId6"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4.emf" /></Relationships>
</file>

<file path=xl/drawings/_rels/drawing7.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17</xdr:row>
      <xdr:rowOff>19050</xdr:rowOff>
    </xdr:from>
    <xdr:to>
      <xdr:col>3</xdr:col>
      <xdr:colOff>514350</xdr:colOff>
      <xdr:row>20</xdr:row>
      <xdr:rowOff>0</xdr:rowOff>
    </xdr:to>
    <xdr:pic>
      <xdr:nvPicPr>
        <xdr:cNvPr id="1" name="CommandButton1"/>
        <xdr:cNvPicPr preferRelativeResize="1">
          <a:picLocks noChangeAspect="1"/>
        </xdr:cNvPicPr>
      </xdr:nvPicPr>
      <xdr:blipFill>
        <a:blip r:embed="rId1"/>
        <a:stretch>
          <a:fillRect/>
        </a:stretch>
      </xdr:blipFill>
      <xdr:spPr>
        <a:xfrm>
          <a:off x="1371600" y="3133725"/>
          <a:ext cx="120015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42</xdr:row>
      <xdr:rowOff>76200</xdr:rowOff>
    </xdr:from>
    <xdr:to>
      <xdr:col>6</xdr:col>
      <xdr:colOff>495300</xdr:colOff>
      <xdr:row>44</xdr:row>
      <xdr:rowOff>161925</xdr:rowOff>
    </xdr:to>
    <xdr:pic>
      <xdr:nvPicPr>
        <xdr:cNvPr id="1" name="CommandButton1"/>
        <xdr:cNvPicPr preferRelativeResize="1">
          <a:picLocks noChangeAspect="1"/>
        </xdr:cNvPicPr>
      </xdr:nvPicPr>
      <xdr:blipFill>
        <a:blip r:embed="rId1"/>
        <a:stretch>
          <a:fillRect/>
        </a:stretch>
      </xdr:blipFill>
      <xdr:spPr>
        <a:xfrm>
          <a:off x="3448050" y="7629525"/>
          <a:ext cx="116205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0050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33</xdr:row>
      <xdr:rowOff>0</xdr:rowOff>
    </xdr:from>
    <xdr:to>
      <xdr:col>18</xdr:col>
      <xdr:colOff>295275</xdr:colOff>
      <xdr:row>36</xdr:row>
      <xdr:rowOff>85725</xdr:rowOff>
    </xdr:to>
    <xdr:pic>
      <xdr:nvPicPr>
        <xdr:cNvPr id="1" name="CommandButton1"/>
        <xdr:cNvPicPr preferRelativeResize="1">
          <a:picLocks noChangeAspect="1"/>
        </xdr:cNvPicPr>
      </xdr:nvPicPr>
      <xdr:blipFill>
        <a:blip r:embed="rId1"/>
        <a:stretch>
          <a:fillRect/>
        </a:stretch>
      </xdr:blipFill>
      <xdr:spPr>
        <a:xfrm>
          <a:off x="13925550" y="6153150"/>
          <a:ext cx="1647825" cy="638175"/>
        </a:xfrm>
        <a:prstGeom prst="rect">
          <a:avLst/>
        </a:prstGeom>
        <a:noFill/>
        <a:ln w="9525" cmpd="sng">
          <a:noFill/>
        </a:ln>
      </xdr:spPr>
    </xdr:pic>
    <xdr:clientData/>
  </xdr:twoCellAnchor>
  <xdr:twoCellAnchor editAs="oneCell">
    <xdr:from>
      <xdr:col>0</xdr:col>
      <xdr:colOff>323850</xdr:colOff>
      <xdr:row>99</xdr:row>
      <xdr:rowOff>142875</xdr:rowOff>
    </xdr:from>
    <xdr:to>
      <xdr:col>3</xdr:col>
      <xdr:colOff>85725</xdr:colOff>
      <xdr:row>104</xdr:row>
      <xdr:rowOff>0</xdr:rowOff>
    </xdr:to>
    <xdr:pic>
      <xdr:nvPicPr>
        <xdr:cNvPr id="2" name="CommandButton2"/>
        <xdr:cNvPicPr preferRelativeResize="1">
          <a:picLocks noChangeAspect="1"/>
        </xdr:cNvPicPr>
      </xdr:nvPicPr>
      <xdr:blipFill>
        <a:blip r:embed="rId2"/>
        <a:stretch>
          <a:fillRect/>
        </a:stretch>
      </xdr:blipFill>
      <xdr:spPr>
        <a:xfrm>
          <a:off x="323850" y="18449925"/>
          <a:ext cx="1781175" cy="714375"/>
        </a:xfrm>
        <a:prstGeom prst="rect">
          <a:avLst/>
        </a:prstGeom>
        <a:noFill/>
        <a:ln w="9525" cmpd="sng">
          <a:noFill/>
        </a:ln>
      </xdr:spPr>
    </xdr:pic>
    <xdr:clientData/>
  </xdr:twoCellAnchor>
  <xdr:twoCellAnchor editAs="oneCell">
    <xdr:from>
      <xdr:col>4</xdr:col>
      <xdr:colOff>19050</xdr:colOff>
      <xdr:row>99</xdr:row>
      <xdr:rowOff>161925</xdr:rowOff>
    </xdr:from>
    <xdr:to>
      <xdr:col>6</xdr:col>
      <xdr:colOff>38100</xdr:colOff>
      <xdr:row>103</xdr:row>
      <xdr:rowOff>161925</xdr:rowOff>
    </xdr:to>
    <xdr:pic>
      <xdr:nvPicPr>
        <xdr:cNvPr id="3" name="CommandButton3"/>
        <xdr:cNvPicPr preferRelativeResize="1">
          <a:picLocks noChangeAspect="1"/>
        </xdr:cNvPicPr>
      </xdr:nvPicPr>
      <xdr:blipFill>
        <a:blip r:embed="rId3"/>
        <a:stretch>
          <a:fillRect/>
        </a:stretch>
      </xdr:blipFill>
      <xdr:spPr>
        <a:xfrm>
          <a:off x="2971800" y="18468975"/>
          <a:ext cx="18859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33</xdr:row>
      <xdr:rowOff>0</xdr:rowOff>
    </xdr:from>
    <xdr:to>
      <xdr:col>18</xdr:col>
      <xdr:colOff>304800</xdr:colOff>
      <xdr:row>36</xdr:row>
      <xdr:rowOff>76200</xdr:rowOff>
    </xdr:to>
    <xdr:pic>
      <xdr:nvPicPr>
        <xdr:cNvPr id="1" name="CommandButton1"/>
        <xdr:cNvPicPr preferRelativeResize="1">
          <a:picLocks noChangeAspect="1"/>
        </xdr:cNvPicPr>
      </xdr:nvPicPr>
      <xdr:blipFill>
        <a:blip r:embed="rId1"/>
        <a:stretch>
          <a:fillRect/>
        </a:stretch>
      </xdr:blipFill>
      <xdr:spPr>
        <a:xfrm>
          <a:off x="13925550" y="6153150"/>
          <a:ext cx="1657350" cy="628650"/>
        </a:xfrm>
        <a:prstGeom prst="rect">
          <a:avLst/>
        </a:prstGeom>
        <a:noFill/>
        <a:ln w="9525" cmpd="sng">
          <a:noFill/>
        </a:ln>
      </xdr:spPr>
    </xdr:pic>
    <xdr:clientData/>
  </xdr:twoCellAnchor>
  <xdr:twoCellAnchor editAs="oneCell">
    <xdr:from>
      <xdr:col>0</xdr:col>
      <xdr:colOff>323850</xdr:colOff>
      <xdr:row>99</xdr:row>
      <xdr:rowOff>142875</xdr:rowOff>
    </xdr:from>
    <xdr:to>
      <xdr:col>3</xdr:col>
      <xdr:colOff>76200</xdr:colOff>
      <xdr:row>104</xdr:row>
      <xdr:rowOff>0</xdr:rowOff>
    </xdr:to>
    <xdr:pic>
      <xdr:nvPicPr>
        <xdr:cNvPr id="2" name="CommandButton2"/>
        <xdr:cNvPicPr preferRelativeResize="1">
          <a:picLocks noChangeAspect="1"/>
        </xdr:cNvPicPr>
      </xdr:nvPicPr>
      <xdr:blipFill>
        <a:blip r:embed="rId2"/>
        <a:stretch>
          <a:fillRect/>
        </a:stretch>
      </xdr:blipFill>
      <xdr:spPr>
        <a:xfrm>
          <a:off x="323850" y="18449925"/>
          <a:ext cx="1771650" cy="714375"/>
        </a:xfrm>
        <a:prstGeom prst="rect">
          <a:avLst/>
        </a:prstGeom>
        <a:noFill/>
        <a:ln w="9525" cmpd="sng">
          <a:noFill/>
        </a:ln>
      </xdr:spPr>
    </xdr:pic>
    <xdr:clientData/>
  </xdr:twoCellAnchor>
  <xdr:twoCellAnchor editAs="oneCell">
    <xdr:from>
      <xdr:col>4</xdr:col>
      <xdr:colOff>19050</xdr:colOff>
      <xdr:row>99</xdr:row>
      <xdr:rowOff>161925</xdr:rowOff>
    </xdr:from>
    <xdr:to>
      <xdr:col>6</xdr:col>
      <xdr:colOff>38100</xdr:colOff>
      <xdr:row>103</xdr:row>
      <xdr:rowOff>161925</xdr:rowOff>
    </xdr:to>
    <xdr:pic>
      <xdr:nvPicPr>
        <xdr:cNvPr id="3" name="CommandButton3"/>
        <xdr:cNvPicPr preferRelativeResize="1">
          <a:picLocks noChangeAspect="1"/>
        </xdr:cNvPicPr>
      </xdr:nvPicPr>
      <xdr:blipFill>
        <a:blip r:embed="rId3"/>
        <a:stretch>
          <a:fillRect/>
        </a:stretch>
      </xdr:blipFill>
      <xdr:spPr>
        <a:xfrm>
          <a:off x="2971800" y="18468975"/>
          <a:ext cx="18859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38</xdr:row>
      <xdr:rowOff>0</xdr:rowOff>
    </xdr:from>
    <xdr:to>
      <xdr:col>2</xdr:col>
      <xdr:colOff>371475</xdr:colOff>
      <xdr:row>40</xdr:row>
      <xdr:rowOff>76200</xdr:rowOff>
    </xdr:to>
    <xdr:pic>
      <xdr:nvPicPr>
        <xdr:cNvPr id="1" name="CommandButton1"/>
        <xdr:cNvPicPr preferRelativeResize="1">
          <a:picLocks noChangeAspect="1"/>
        </xdr:cNvPicPr>
      </xdr:nvPicPr>
      <xdr:blipFill>
        <a:blip r:embed="rId1"/>
        <a:stretch>
          <a:fillRect/>
        </a:stretch>
      </xdr:blipFill>
      <xdr:spPr>
        <a:xfrm>
          <a:off x="714375" y="6896100"/>
          <a:ext cx="1028700" cy="419100"/>
        </a:xfrm>
        <a:prstGeom prst="rect">
          <a:avLst/>
        </a:prstGeom>
        <a:noFill/>
        <a:ln w="9525" cmpd="sng">
          <a:noFill/>
        </a:ln>
      </xdr:spPr>
    </xdr:pic>
    <xdr:clientData/>
  </xdr:twoCellAnchor>
  <xdr:twoCellAnchor editAs="oneCell">
    <xdr:from>
      <xdr:col>3</xdr:col>
      <xdr:colOff>9525</xdr:colOff>
      <xdr:row>38</xdr:row>
      <xdr:rowOff>0</xdr:rowOff>
    </xdr:from>
    <xdr:to>
      <xdr:col>4</xdr:col>
      <xdr:colOff>352425</xdr:colOff>
      <xdr:row>40</xdr:row>
      <xdr:rowOff>76200</xdr:rowOff>
    </xdr:to>
    <xdr:pic>
      <xdr:nvPicPr>
        <xdr:cNvPr id="2" name="CommandButton2"/>
        <xdr:cNvPicPr preferRelativeResize="1">
          <a:picLocks noChangeAspect="1"/>
        </xdr:cNvPicPr>
      </xdr:nvPicPr>
      <xdr:blipFill>
        <a:blip r:embed="rId2"/>
        <a:stretch>
          <a:fillRect/>
        </a:stretch>
      </xdr:blipFill>
      <xdr:spPr>
        <a:xfrm>
          <a:off x="2066925" y="6896100"/>
          <a:ext cx="1028700" cy="419100"/>
        </a:xfrm>
        <a:prstGeom prst="rect">
          <a:avLst/>
        </a:prstGeom>
        <a:noFill/>
        <a:ln w="9525" cmpd="sng">
          <a:noFill/>
        </a:ln>
      </xdr:spPr>
    </xdr:pic>
    <xdr:clientData/>
  </xdr:twoCellAnchor>
  <xdr:twoCellAnchor editAs="oneCell">
    <xdr:from>
      <xdr:col>5</xdr:col>
      <xdr:colOff>9525</xdr:colOff>
      <xdr:row>37</xdr:row>
      <xdr:rowOff>161925</xdr:rowOff>
    </xdr:from>
    <xdr:to>
      <xdr:col>6</xdr:col>
      <xdr:colOff>304800</xdr:colOff>
      <xdr:row>40</xdr:row>
      <xdr:rowOff>76200</xdr:rowOff>
    </xdr:to>
    <xdr:pic>
      <xdr:nvPicPr>
        <xdr:cNvPr id="3" name="CommandButton3"/>
        <xdr:cNvPicPr preferRelativeResize="1">
          <a:picLocks noChangeAspect="1"/>
        </xdr:cNvPicPr>
      </xdr:nvPicPr>
      <xdr:blipFill>
        <a:blip r:embed="rId3"/>
        <a:stretch>
          <a:fillRect/>
        </a:stretch>
      </xdr:blipFill>
      <xdr:spPr>
        <a:xfrm>
          <a:off x="3438525" y="6886575"/>
          <a:ext cx="981075" cy="428625"/>
        </a:xfrm>
        <a:prstGeom prst="rect">
          <a:avLst/>
        </a:prstGeom>
        <a:noFill/>
        <a:ln w="9525" cmpd="sng">
          <a:noFill/>
        </a:ln>
      </xdr:spPr>
    </xdr:pic>
    <xdr:clientData/>
  </xdr:twoCellAnchor>
  <xdr:twoCellAnchor editAs="oneCell">
    <xdr:from>
      <xdr:col>6</xdr:col>
      <xdr:colOff>657225</xdr:colOff>
      <xdr:row>38</xdr:row>
      <xdr:rowOff>0</xdr:rowOff>
    </xdr:from>
    <xdr:to>
      <xdr:col>8</xdr:col>
      <xdr:colOff>314325</xdr:colOff>
      <xdr:row>40</xdr:row>
      <xdr:rowOff>57150</xdr:rowOff>
    </xdr:to>
    <xdr:pic>
      <xdr:nvPicPr>
        <xdr:cNvPr id="4" name="CommandButton4"/>
        <xdr:cNvPicPr preferRelativeResize="1">
          <a:picLocks noChangeAspect="1"/>
        </xdr:cNvPicPr>
      </xdr:nvPicPr>
      <xdr:blipFill>
        <a:blip r:embed="rId4"/>
        <a:stretch>
          <a:fillRect/>
        </a:stretch>
      </xdr:blipFill>
      <xdr:spPr>
        <a:xfrm>
          <a:off x="4772025" y="6896100"/>
          <a:ext cx="1028700" cy="400050"/>
        </a:xfrm>
        <a:prstGeom prst="rect">
          <a:avLst/>
        </a:prstGeom>
        <a:noFill/>
        <a:ln w="9525" cmpd="sng">
          <a:noFill/>
        </a:ln>
      </xdr:spPr>
    </xdr:pic>
    <xdr:clientData/>
  </xdr:twoCellAnchor>
  <xdr:twoCellAnchor editAs="oneCell">
    <xdr:from>
      <xdr:col>9</xdr:col>
      <xdr:colOff>0</xdr:colOff>
      <xdr:row>37</xdr:row>
      <xdr:rowOff>161925</xdr:rowOff>
    </xdr:from>
    <xdr:to>
      <xdr:col>10</xdr:col>
      <xdr:colOff>257175</xdr:colOff>
      <xdr:row>40</xdr:row>
      <xdr:rowOff>57150</xdr:rowOff>
    </xdr:to>
    <xdr:pic>
      <xdr:nvPicPr>
        <xdr:cNvPr id="5" name="CommandButton5"/>
        <xdr:cNvPicPr preferRelativeResize="1">
          <a:picLocks noChangeAspect="1"/>
        </xdr:cNvPicPr>
      </xdr:nvPicPr>
      <xdr:blipFill>
        <a:blip r:embed="rId5"/>
        <a:stretch>
          <a:fillRect/>
        </a:stretch>
      </xdr:blipFill>
      <xdr:spPr>
        <a:xfrm>
          <a:off x="6172200" y="6886575"/>
          <a:ext cx="942975" cy="409575"/>
        </a:xfrm>
        <a:prstGeom prst="rect">
          <a:avLst/>
        </a:prstGeom>
        <a:noFill/>
        <a:ln w="9525" cmpd="sng">
          <a:noFill/>
        </a:ln>
      </xdr:spPr>
    </xdr:pic>
    <xdr:clientData/>
  </xdr:twoCellAnchor>
  <xdr:twoCellAnchor editAs="oneCell">
    <xdr:from>
      <xdr:col>1</xdr:col>
      <xdr:colOff>0</xdr:colOff>
      <xdr:row>41</xdr:row>
      <xdr:rowOff>161925</xdr:rowOff>
    </xdr:from>
    <xdr:to>
      <xdr:col>2</xdr:col>
      <xdr:colOff>609600</xdr:colOff>
      <xdr:row>45</xdr:row>
      <xdr:rowOff>0</xdr:rowOff>
    </xdr:to>
    <xdr:pic>
      <xdr:nvPicPr>
        <xdr:cNvPr id="6" name="CommandButton6"/>
        <xdr:cNvPicPr preferRelativeResize="1">
          <a:picLocks noChangeAspect="1"/>
        </xdr:cNvPicPr>
      </xdr:nvPicPr>
      <xdr:blipFill>
        <a:blip r:embed="rId6"/>
        <a:stretch>
          <a:fillRect/>
        </a:stretch>
      </xdr:blipFill>
      <xdr:spPr>
        <a:xfrm>
          <a:off x="685800" y="7572375"/>
          <a:ext cx="12954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55</xdr:row>
      <xdr:rowOff>152400</xdr:rowOff>
    </xdr:from>
    <xdr:to>
      <xdr:col>5</xdr:col>
      <xdr:colOff>180975</xdr:colOff>
      <xdr:row>59</xdr:row>
      <xdr:rowOff>47625</xdr:rowOff>
    </xdr:to>
    <xdr:pic>
      <xdr:nvPicPr>
        <xdr:cNvPr id="1" name="CommandButton1"/>
        <xdr:cNvPicPr preferRelativeResize="1">
          <a:picLocks noChangeAspect="1"/>
        </xdr:cNvPicPr>
      </xdr:nvPicPr>
      <xdr:blipFill>
        <a:blip r:embed="rId1"/>
        <a:stretch>
          <a:fillRect/>
        </a:stretch>
      </xdr:blipFill>
      <xdr:spPr>
        <a:xfrm>
          <a:off x="2543175" y="10106025"/>
          <a:ext cx="1543050" cy="581025"/>
        </a:xfrm>
        <a:prstGeom prst="rect">
          <a:avLst/>
        </a:prstGeom>
        <a:noFill/>
        <a:ln w="9525" cmpd="sng">
          <a:noFill/>
        </a:ln>
      </xdr:spPr>
    </xdr:pic>
    <xdr:clientData/>
  </xdr:twoCellAnchor>
  <xdr:twoCellAnchor editAs="oneCell">
    <xdr:from>
      <xdr:col>6</xdr:col>
      <xdr:colOff>28575</xdr:colOff>
      <xdr:row>55</xdr:row>
      <xdr:rowOff>142875</xdr:rowOff>
    </xdr:from>
    <xdr:to>
      <xdr:col>8</xdr:col>
      <xdr:colOff>104775</xdr:colOff>
      <xdr:row>59</xdr:row>
      <xdr:rowOff>28575</xdr:rowOff>
    </xdr:to>
    <xdr:pic>
      <xdr:nvPicPr>
        <xdr:cNvPr id="2" name="CommandButton2"/>
        <xdr:cNvPicPr preferRelativeResize="1">
          <a:picLocks noChangeAspect="1"/>
        </xdr:cNvPicPr>
      </xdr:nvPicPr>
      <xdr:blipFill>
        <a:blip r:embed="rId2"/>
        <a:stretch>
          <a:fillRect/>
        </a:stretch>
      </xdr:blipFill>
      <xdr:spPr>
        <a:xfrm>
          <a:off x="4619625" y="10096500"/>
          <a:ext cx="14478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39</xdr:row>
      <xdr:rowOff>152400</xdr:rowOff>
    </xdr:from>
    <xdr:to>
      <xdr:col>5</xdr:col>
      <xdr:colOff>190500</xdr:colOff>
      <xdr:row>43</xdr:row>
      <xdr:rowOff>38100</xdr:rowOff>
    </xdr:to>
    <xdr:pic>
      <xdr:nvPicPr>
        <xdr:cNvPr id="1" name="CommandButton1"/>
        <xdr:cNvPicPr preferRelativeResize="1">
          <a:picLocks noChangeAspect="1"/>
        </xdr:cNvPicPr>
      </xdr:nvPicPr>
      <xdr:blipFill>
        <a:blip r:embed="rId1"/>
        <a:stretch>
          <a:fillRect/>
        </a:stretch>
      </xdr:blipFill>
      <xdr:spPr>
        <a:xfrm>
          <a:off x="2333625" y="7239000"/>
          <a:ext cx="1571625" cy="571500"/>
        </a:xfrm>
        <a:prstGeom prst="rect">
          <a:avLst/>
        </a:prstGeom>
        <a:noFill/>
        <a:ln w="9525" cmpd="sng">
          <a:noFill/>
        </a:ln>
      </xdr:spPr>
    </xdr:pic>
    <xdr:clientData/>
  </xdr:twoCellAnchor>
  <xdr:twoCellAnchor editAs="oneCell">
    <xdr:from>
      <xdr:col>6</xdr:col>
      <xdr:colOff>0</xdr:colOff>
      <xdr:row>39</xdr:row>
      <xdr:rowOff>161925</xdr:rowOff>
    </xdr:from>
    <xdr:to>
      <xdr:col>8</xdr:col>
      <xdr:colOff>161925</xdr:colOff>
      <xdr:row>43</xdr:row>
      <xdr:rowOff>19050</xdr:rowOff>
    </xdr:to>
    <xdr:pic>
      <xdr:nvPicPr>
        <xdr:cNvPr id="2" name="CommandButton2"/>
        <xdr:cNvPicPr preferRelativeResize="1">
          <a:picLocks noChangeAspect="1"/>
        </xdr:cNvPicPr>
      </xdr:nvPicPr>
      <xdr:blipFill>
        <a:blip r:embed="rId2"/>
        <a:stretch>
          <a:fillRect/>
        </a:stretch>
      </xdr:blipFill>
      <xdr:spPr>
        <a:xfrm>
          <a:off x="4400550" y="7248525"/>
          <a:ext cx="153352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35</xdr:row>
      <xdr:rowOff>9525</xdr:rowOff>
    </xdr:from>
    <xdr:to>
      <xdr:col>4</xdr:col>
      <xdr:colOff>666750</xdr:colOff>
      <xdr:row>37</xdr:row>
      <xdr:rowOff>161925</xdr:rowOff>
    </xdr:to>
    <xdr:pic>
      <xdr:nvPicPr>
        <xdr:cNvPr id="1" name="CommandButton1"/>
        <xdr:cNvPicPr preferRelativeResize="1">
          <a:picLocks noChangeAspect="1"/>
        </xdr:cNvPicPr>
      </xdr:nvPicPr>
      <xdr:blipFill>
        <a:blip r:embed="rId1"/>
        <a:stretch>
          <a:fillRect/>
        </a:stretch>
      </xdr:blipFill>
      <xdr:spPr>
        <a:xfrm>
          <a:off x="2400300" y="6324600"/>
          <a:ext cx="1352550" cy="495300"/>
        </a:xfrm>
        <a:prstGeom prst="rect">
          <a:avLst/>
        </a:prstGeom>
        <a:noFill/>
        <a:ln w="9525" cmpd="sng">
          <a:noFill/>
        </a:ln>
      </xdr:spPr>
    </xdr:pic>
    <xdr:clientData/>
  </xdr:twoCellAnchor>
  <xdr:twoCellAnchor editAs="oneCell">
    <xdr:from>
      <xdr:col>6</xdr:col>
      <xdr:colOff>0</xdr:colOff>
      <xdr:row>35</xdr:row>
      <xdr:rowOff>9525</xdr:rowOff>
    </xdr:from>
    <xdr:to>
      <xdr:col>7</xdr:col>
      <xdr:colOff>657225</xdr:colOff>
      <xdr:row>37</xdr:row>
      <xdr:rowOff>161925</xdr:rowOff>
    </xdr:to>
    <xdr:pic>
      <xdr:nvPicPr>
        <xdr:cNvPr id="2" name="CommandButton2"/>
        <xdr:cNvPicPr preferRelativeResize="1">
          <a:picLocks noChangeAspect="1"/>
        </xdr:cNvPicPr>
      </xdr:nvPicPr>
      <xdr:blipFill>
        <a:blip r:embed="rId2"/>
        <a:stretch>
          <a:fillRect/>
        </a:stretch>
      </xdr:blipFill>
      <xdr:spPr>
        <a:xfrm>
          <a:off x="4457700" y="6324600"/>
          <a:ext cx="1343025"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80</xdr:row>
      <xdr:rowOff>104775</xdr:rowOff>
    </xdr:from>
    <xdr:to>
      <xdr:col>5</xdr:col>
      <xdr:colOff>123825</xdr:colOff>
      <xdr:row>83</xdr:row>
      <xdr:rowOff>152400</xdr:rowOff>
    </xdr:to>
    <xdr:pic>
      <xdr:nvPicPr>
        <xdr:cNvPr id="1" name="CommandButton1"/>
        <xdr:cNvPicPr preferRelativeResize="1">
          <a:picLocks noChangeAspect="1"/>
        </xdr:cNvPicPr>
      </xdr:nvPicPr>
      <xdr:blipFill>
        <a:blip r:embed="rId1"/>
        <a:stretch>
          <a:fillRect/>
        </a:stretch>
      </xdr:blipFill>
      <xdr:spPr>
        <a:xfrm>
          <a:off x="2257425" y="14497050"/>
          <a:ext cx="1466850" cy="561975"/>
        </a:xfrm>
        <a:prstGeom prst="rect">
          <a:avLst/>
        </a:prstGeom>
        <a:noFill/>
        <a:ln w="9525" cmpd="sng">
          <a:noFill/>
        </a:ln>
      </xdr:spPr>
    </xdr:pic>
    <xdr:clientData/>
  </xdr:twoCellAnchor>
  <xdr:twoCellAnchor editAs="oneCell">
    <xdr:from>
      <xdr:col>5</xdr:col>
      <xdr:colOff>647700</xdr:colOff>
      <xdr:row>80</xdr:row>
      <xdr:rowOff>85725</xdr:rowOff>
    </xdr:from>
    <xdr:to>
      <xdr:col>8</xdr:col>
      <xdr:colOff>142875</xdr:colOff>
      <xdr:row>83</xdr:row>
      <xdr:rowOff>152400</xdr:rowOff>
    </xdr:to>
    <xdr:pic>
      <xdr:nvPicPr>
        <xdr:cNvPr id="2" name="CommandButton2"/>
        <xdr:cNvPicPr preferRelativeResize="1">
          <a:picLocks noChangeAspect="1"/>
        </xdr:cNvPicPr>
      </xdr:nvPicPr>
      <xdr:blipFill>
        <a:blip r:embed="rId2"/>
        <a:stretch>
          <a:fillRect/>
        </a:stretch>
      </xdr:blipFill>
      <xdr:spPr>
        <a:xfrm>
          <a:off x="4248150" y="14478000"/>
          <a:ext cx="1552575"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59</xdr:row>
      <xdr:rowOff>142875</xdr:rowOff>
    </xdr:from>
    <xdr:to>
      <xdr:col>4</xdr:col>
      <xdr:colOff>533400</xdr:colOff>
      <xdr:row>62</xdr:row>
      <xdr:rowOff>76200</xdr:rowOff>
    </xdr:to>
    <xdr:pic>
      <xdr:nvPicPr>
        <xdr:cNvPr id="1" name="CommandButton1"/>
        <xdr:cNvPicPr preferRelativeResize="1">
          <a:picLocks noChangeAspect="1"/>
        </xdr:cNvPicPr>
      </xdr:nvPicPr>
      <xdr:blipFill>
        <a:blip r:embed="rId1"/>
        <a:stretch>
          <a:fillRect/>
        </a:stretch>
      </xdr:blipFill>
      <xdr:spPr>
        <a:xfrm>
          <a:off x="2047875" y="10810875"/>
          <a:ext cx="1304925" cy="447675"/>
        </a:xfrm>
        <a:prstGeom prst="rect">
          <a:avLst/>
        </a:prstGeom>
        <a:noFill/>
        <a:ln w="9525" cmpd="sng">
          <a:noFill/>
        </a:ln>
      </xdr:spPr>
    </xdr:pic>
    <xdr:clientData/>
  </xdr:twoCellAnchor>
  <xdr:twoCellAnchor editAs="oneCell">
    <xdr:from>
      <xdr:col>5</xdr:col>
      <xdr:colOff>485775</xdr:colOff>
      <xdr:row>59</xdr:row>
      <xdr:rowOff>142875</xdr:rowOff>
    </xdr:from>
    <xdr:to>
      <xdr:col>7</xdr:col>
      <xdr:colOff>352425</xdr:colOff>
      <xdr:row>62</xdr:row>
      <xdr:rowOff>95250</xdr:rowOff>
    </xdr:to>
    <xdr:pic>
      <xdr:nvPicPr>
        <xdr:cNvPr id="2" name="CommandButton2"/>
        <xdr:cNvPicPr preferRelativeResize="1">
          <a:picLocks noChangeAspect="1"/>
        </xdr:cNvPicPr>
      </xdr:nvPicPr>
      <xdr:blipFill>
        <a:blip r:embed="rId2"/>
        <a:stretch>
          <a:fillRect/>
        </a:stretch>
      </xdr:blipFill>
      <xdr:spPr>
        <a:xfrm>
          <a:off x="4029075" y="10810875"/>
          <a:ext cx="13144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E33"/>
  <sheetViews>
    <sheetView workbookViewId="0" topLeftCell="A1">
      <selection activeCell="H16" sqref="H16"/>
    </sheetView>
  </sheetViews>
  <sheetFormatPr defaultColWidth="9.00390625" defaultRowHeight="13.5"/>
  <sheetData>
    <row r="1" spans="1:5" ht="18.75">
      <c r="A1" s="1"/>
      <c r="B1" s="2"/>
      <c r="C1" s="3" t="s">
        <v>192</v>
      </c>
      <c r="D1" s="4"/>
      <c r="E1" s="4"/>
    </row>
    <row r="2" spans="1:5" ht="13.5">
      <c r="A2" s="1"/>
      <c r="B2" s="1"/>
      <c r="C2" s="1"/>
      <c r="D2" s="1"/>
      <c r="E2" s="1"/>
    </row>
    <row r="3" spans="1:5" ht="13.5">
      <c r="A3" s="1"/>
      <c r="B3" s="1"/>
      <c r="C3" s="1"/>
      <c r="D3" s="1"/>
      <c r="E3" s="1"/>
    </row>
    <row r="4" spans="1:5" ht="13.5">
      <c r="A4" s="1"/>
      <c r="B4" s="496" t="s">
        <v>94</v>
      </c>
      <c r="C4" s="496"/>
      <c r="D4" s="496"/>
      <c r="E4" s="496"/>
    </row>
    <row r="15" spans="1:5" ht="13.5">
      <c r="A15" s="6"/>
      <c r="B15" s="496" t="s">
        <v>95</v>
      </c>
      <c r="C15" s="496"/>
      <c r="D15" s="1"/>
      <c r="E15" s="1"/>
    </row>
    <row r="16" spans="1:5" ht="13.5">
      <c r="A16" s="6"/>
      <c r="B16" s="5"/>
      <c r="C16" s="5"/>
      <c r="D16" s="1"/>
      <c r="E16" s="1"/>
    </row>
    <row r="17" spans="1:5" ht="13.5">
      <c r="A17" s="6" t="s">
        <v>96</v>
      </c>
      <c r="B17" s="2"/>
      <c r="C17" s="2" t="s">
        <v>97</v>
      </c>
      <c r="D17" s="1"/>
      <c r="E17" s="1"/>
    </row>
    <row r="18" spans="1:5" ht="13.5">
      <c r="A18" s="1"/>
      <c r="B18" s="1"/>
      <c r="C18" s="1"/>
      <c r="D18" s="1"/>
      <c r="E18" s="1"/>
    </row>
    <row r="19" spans="1:5" ht="13.5">
      <c r="A19" s="6" t="s">
        <v>98</v>
      </c>
      <c r="B19" s="2"/>
      <c r="C19" s="2" t="s">
        <v>99</v>
      </c>
      <c r="D19" s="1"/>
      <c r="E19" s="1"/>
    </row>
    <row r="20" spans="1:5" ht="13.5">
      <c r="A20" s="1"/>
      <c r="B20" s="1"/>
      <c r="C20" s="1"/>
      <c r="D20" s="1"/>
      <c r="E20" s="1"/>
    </row>
    <row r="21" spans="1:5" ht="13.5">
      <c r="A21" s="6" t="s">
        <v>100</v>
      </c>
      <c r="B21" s="2"/>
      <c r="C21" s="2" t="s">
        <v>101</v>
      </c>
      <c r="D21" s="1"/>
      <c r="E21" s="1"/>
    </row>
    <row r="22" spans="1:5" ht="13.5">
      <c r="A22" s="1"/>
      <c r="B22" s="1"/>
      <c r="C22" s="1"/>
      <c r="D22" s="1"/>
      <c r="E22" s="1"/>
    </row>
    <row r="23" spans="1:5" ht="13.5">
      <c r="A23" s="6" t="s">
        <v>102</v>
      </c>
      <c r="B23" s="2"/>
      <c r="C23" s="2" t="s">
        <v>103</v>
      </c>
      <c r="D23" s="1"/>
      <c r="E23" s="1"/>
    </row>
    <row r="24" spans="1:5" ht="13.5">
      <c r="A24" s="1"/>
      <c r="B24" s="1"/>
      <c r="C24" s="1"/>
      <c r="D24" s="1"/>
      <c r="E24" s="1"/>
    </row>
    <row r="25" spans="1:5" ht="13.5">
      <c r="A25" s="6" t="s">
        <v>104</v>
      </c>
      <c r="B25" s="2"/>
      <c r="C25" s="2" t="s">
        <v>105</v>
      </c>
      <c r="D25" s="1"/>
      <c r="E25" s="1"/>
    </row>
    <row r="26" spans="1:5" ht="13.5">
      <c r="A26" s="1"/>
      <c r="B26" s="1"/>
      <c r="C26" s="1"/>
      <c r="D26" s="1"/>
      <c r="E26" s="1"/>
    </row>
    <row r="27" spans="1:5" ht="13.5">
      <c r="A27" s="6" t="s">
        <v>106</v>
      </c>
      <c r="B27" s="2"/>
      <c r="C27" s="2" t="s">
        <v>107</v>
      </c>
      <c r="D27" s="1"/>
      <c r="E27" s="1"/>
    </row>
    <row r="28" spans="1:5" ht="13.5">
      <c r="A28" s="6"/>
      <c r="B28" s="2"/>
      <c r="C28" s="2" t="s">
        <v>108</v>
      </c>
      <c r="D28" s="1"/>
      <c r="E28" s="1"/>
    </row>
    <row r="29" spans="1:5" ht="13.5">
      <c r="A29" s="1"/>
      <c r="B29" s="1"/>
      <c r="C29" s="1"/>
      <c r="D29" s="1"/>
      <c r="E29" s="1"/>
    </row>
    <row r="30" spans="1:5" ht="13.5">
      <c r="A30" s="6" t="s">
        <v>109</v>
      </c>
      <c r="B30" s="2"/>
      <c r="C30" s="2" t="s">
        <v>110</v>
      </c>
      <c r="D30" s="1"/>
      <c r="E30" s="1"/>
    </row>
    <row r="31" spans="1:5" ht="13.5">
      <c r="A31" s="6"/>
      <c r="B31" s="2"/>
      <c r="C31" s="2" t="s">
        <v>111</v>
      </c>
      <c r="D31" s="1"/>
      <c r="E31" s="1"/>
    </row>
    <row r="32" spans="1:5" ht="13.5">
      <c r="A32" s="1"/>
      <c r="B32" s="1"/>
      <c r="C32" s="1"/>
      <c r="D32" s="1"/>
      <c r="E32" s="1"/>
    </row>
    <row r="33" spans="1:5" ht="13.5">
      <c r="A33" s="6" t="s">
        <v>112</v>
      </c>
      <c r="B33" s="2"/>
      <c r="C33" s="2" t="s">
        <v>113</v>
      </c>
      <c r="D33" s="1"/>
      <c r="E33" s="1"/>
    </row>
  </sheetData>
  <sheetProtection/>
  <printOptions/>
  <pageMargins left="0.75" right="0.75" top="1" bottom="1" header="0.512" footer="0.512"/>
  <pageSetup orientation="portrait" paperSize="9"/>
  <legacy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workbookViewId="0" topLeftCell="A1">
      <pane xSplit="2" ySplit="3" topLeftCell="F39" activePane="bottomRight" state="frozen"/>
      <selection pane="topLeft" activeCell="N48" sqref="N48"/>
      <selection pane="topRight" activeCell="N48" sqref="N48"/>
      <selection pane="bottomLeft" activeCell="N48" sqref="N48"/>
      <selection pane="bottomRight" activeCell="N48" sqref="N48"/>
    </sheetView>
  </sheetViews>
  <sheetFormatPr defaultColWidth="9.00390625" defaultRowHeight="13.5"/>
  <cols>
    <col min="3" max="15" width="9.50390625" style="0" customWidth="1"/>
  </cols>
  <sheetData>
    <row r="1" spans="1:15" ht="17.25">
      <c r="A1" s="415"/>
      <c r="B1" s="216" t="s">
        <v>58</v>
      </c>
      <c r="C1" s="216" t="s">
        <v>59</v>
      </c>
      <c r="D1" s="216"/>
      <c r="E1" s="216"/>
      <c r="F1" s="216"/>
      <c r="G1" s="216" t="s">
        <v>189</v>
      </c>
      <c r="H1" s="216"/>
      <c r="I1" s="7"/>
      <c r="J1" s="7"/>
      <c r="K1" s="7"/>
      <c r="L1" s="7"/>
      <c r="M1" s="7"/>
      <c r="N1" s="7"/>
      <c r="O1" s="7"/>
    </row>
    <row r="2" spans="1:15" ht="14.25" thickBot="1">
      <c r="A2" s="415"/>
      <c r="B2" s="7"/>
      <c r="C2" s="7"/>
      <c r="D2" s="7"/>
      <c r="E2" s="7"/>
      <c r="F2" s="7"/>
      <c r="G2" s="7"/>
      <c r="H2" s="7"/>
      <c r="I2" s="7"/>
      <c r="J2" s="7"/>
      <c r="K2" s="7"/>
      <c r="L2" s="7"/>
      <c r="M2" s="7"/>
      <c r="N2" s="7"/>
      <c r="O2" s="7"/>
    </row>
    <row r="3" spans="1:15" ht="18" thickBot="1">
      <c r="A3" s="416" t="s">
        <v>47</v>
      </c>
      <c r="B3" s="417" t="s">
        <v>48</v>
      </c>
      <c r="C3" s="418" t="s">
        <v>2</v>
      </c>
      <c r="D3" s="419" t="s">
        <v>3</v>
      </c>
      <c r="E3" s="419" t="s">
        <v>4</v>
      </c>
      <c r="F3" s="419" t="s">
        <v>5</v>
      </c>
      <c r="G3" s="419" t="s">
        <v>6</v>
      </c>
      <c r="H3" s="419" t="s">
        <v>7</v>
      </c>
      <c r="I3" s="419" t="s">
        <v>8</v>
      </c>
      <c r="J3" s="419" t="s">
        <v>9</v>
      </c>
      <c r="K3" s="419" t="s">
        <v>10</v>
      </c>
      <c r="L3" s="419" t="s">
        <v>11</v>
      </c>
      <c r="M3" s="419" t="s">
        <v>12</v>
      </c>
      <c r="N3" s="420" t="s">
        <v>13</v>
      </c>
      <c r="O3" s="421" t="s">
        <v>49</v>
      </c>
    </row>
    <row r="4" spans="1:15" ht="15" thickTop="1">
      <c r="A4" s="422"/>
      <c r="B4" s="423" t="s">
        <v>51</v>
      </c>
      <c r="C4" s="225">
        <v>53</v>
      </c>
      <c r="D4" s="226">
        <v>123</v>
      </c>
      <c r="E4" s="226">
        <v>111</v>
      </c>
      <c r="F4" s="226">
        <v>46</v>
      </c>
      <c r="G4" s="226">
        <v>74</v>
      </c>
      <c r="H4" s="226">
        <v>85</v>
      </c>
      <c r="I4" s="226">
        <v>101</v>
      </c>
      <c r="J4" s="226">
        <v>55</v>
      </c>
      <c r="K4" s="226">
        <v>90</v>
      </c>
      <c r="L4" s="226">
        <v>47</v>
      </c>
      <c r="M4" s="226">
        <v>73</v>
      </c>
      <c r="N4" s="227">
        <v>62</v>
      </c>
      <c r="O4" s="228">
        <f>SUM(C4:N4)</f>
        <v>920</v>
      </c>
    </row>
    <row r="5" spans="1:15" ht="14.25">
      <c r="A5" s="424"/>
      <c r="B5" s="425" t="s">
        <v>52</v>
      </c>
      <c r="C5" s="231">
        <v>40</v>
      </c>
      <c r="D5" s="232">
        <v>36</v>
      </c>
      <c r="E5" s="232">
        <v>45</v>
      </c>
      <c r="F5" s="232">
        <v>24</v>
      </c>
      <c r="G5" s="232">
        <v>31</v>
      </c>
      <c r="H5" s="232">
        <v>18</v>
      </c>
      <c r="I5" s="232">
        <v>37</v>
      </c>
      <c r="J5" s="232">
        <v>36</v>
      </c>
      <c r="K5" s="232">
        <v>41</v>
      </c>
      <c r="L5" s="232">
        <v>37</v>
      </c>
      <c r="M5" s="232">
        <v>40</v>
      </c>
      <c r="N5" s="233">
        <v>34</v>
      </c>
      <c r="O5" s="234">
        <f aca="true" t="shared" si="0" ref="O5:O58">SUM(C5:N5)</f>
        <v>419</v>
      </c>
    </row>
    <row r="6" spans="1:15" ht="14.25">
      <c r="A6" s="426" t="s">
        <v>159</v>
      </c>
      <c r="B6" s="425" t="s">
        <v>53</v>
      </c>
      <c r="C6" s="231">
        <v>12</v>
      </c>
      <c r="D6" s="232">
        <v>79</v>
      </c>
      <c r="E6" s="232">
        <v>62</v>
      </c>
      <c r="F6" s="232">
        <v>14</v>
      </c>
      <c r="G6" s="232">
        <v>33</v>
      </c>
      <c r="H6" s="232">
        <v>66</v>
      </c>
      <c r="I6" s="232">
        <v>53</v>
      </c>
      <c r="J6" s="232">
        <v>16</v>
      </c>
      <c r="K6" s="232">
        <v>44</v>
      </c>
      <c r="L6" s="232">
        <v>0</v>
      </c>
      <c r="M6" s="232">
        <v>19</v>
      </c>
      <c r="N6" s="233">
        <v>18</v>
      </c>
      <c r="O6" s="234">
        <f t="shared" si="0"/>
        <v>416</v>
      </c>
    </row>
    <row r="7" spans="1:15" ht="14.25">
      <c r="A7" s="427"/>
      <c r="B7" s="425" t="s">
        <v>100</v>
      </c>
      <c r="C7" s="231">
        <v>0</v>
      </c>
      <c r="D7" s="232">
        <v>0</v>
      </c>
      <c r="E7" s="232">
        <v>0</v>
      </c>
      <c r="F7" s="232">
        <v>0</v>
      </c>
      <c r="G7" s="232">
        <v>0</v>
      </c>
      <c r="H7" s="232">
        <v>0</v>
      </c>
      <c r="I7" s="232">
        <v>0</v>
      </c>
      <c r="J7" s="232">
        <v>0</v>
      </c>
      <c r="K7" s="232">
        <v>0</v>
      </c>
      <c r="L7" s="232">
        <v>0</v>
      </c>
      <c r="M7" s="232">
        <v>0</v>
      </c>
      <c r="N7" s="233">
        <v>0</v>
      </c>
      <c r="O7" s="234">
        <f t="shared" si="0"/>
        <v>0</v>
      </c>
    </row>
    <row r="8" spans="1:15" ht="15" thickBot="1">
      <c r="A8" s="428"/>
      <c r="B8" s="429" t="s">
        <v>54</v>
      </c>
      <c r="C8" s="238">
        <v>1</v>
      </c>
      <c r="D8" s="239">
        <v>8</v>
      </c>
      <c r="E8" s="239">
        <v>4</v>
      </c>
      <c r="F8" s="239">
        <v>8</v>
      </c>
      <c r="G8" s="239">
        <v>10</v>
      </c>
      <c r="H8" s="239">
        <v>1</v>
      </c>
      <c r="I8" s="239">
        <v>11</v>
      </c>
      <c r="J8" s="239">
        <v>3</v>
      </c>
      <c r="K8" s="239">
        <v>5</v>
      </c>
      <c r="L8" s="239">
        <v>10</v>
      </c>
      <c r="M8" s="239">
        <v>14</v>
      </c>
      <c r="N8" s="240">
        <v>10</v>
      </c>
      <c r="O8" s="250">
        <f t="shared" si="0"/>
        <v>85</v>
      </c>
    </row>
    <row r="9" spans="1:15" ht="14.25" thickTop="1">
      <c r="A9" s="769" t="s">
        <v>77</v>
      </c>
      <c r="B9" s="430" t="s">
        <v>51</v>
      </c>
      <c r="C9" s="243">
        <v>44</v>
      </c>
      <c r="D9" s="244">
        <v>20</v>
      </c>
      <c r="E9" s="244">
        <v>48</v>
      </c>
      <c r="F9" s="244">
        <v>27</v>
      </c>
      <c r="G9" s="244">
        <v>12</v>
      </c>
      <c r="H9" s="244">
        <v>30</v>
      </c>
      <c r="I9" s="244">
        <v>17</v>
      </c>
      <c r="J9" s="244">
        <v>13</v>
      </c>
      <c r="K9" s="244">
        <v>17</v>
      </c>
      <c r="L9" s="244">
        <v>67</v>
      </c>
      <c r="M9" s="244">
        <v>33</v>
      </c>
      <c r="N9" s="245">
        <v>19</v>
      </c>
      <c r="O9" s="228">
        <f t="shared" si="0"/>
        <v>347</v>
      </c>
    </row>
    <row r="10" spans="1:15" ht="13.5">
      <c r="A10" s="769"/>
      <c r="B10" s="425" t="s">
        <v>52</v>
      </c>
      <c r="C10" s="231">
        <v>16</v>
      </c>
      <c r="D10" s="232">
        <v>11</v>
      </c>
      <c r="E10" s="232">
        <v>23</v>
      </c>
      <c r="F10" s="232">
        <v>12</v>
      </c>
      <c r="G10" s="232">
        <v>12</v>
      </c>
      <c r="H10" s="232">
        <v>15</v>
      </c>
      <c r="I10" s="232">
        <v>17</v>
      </c>
      <c r="J10" s="232">
        <v>13</v>
      </c>
      <c r="K10" s="232">
        <v>9</v>
      </c>
      <c r="L10" s="232">
        <v>17</v>
      </c>
      <c r="M10" s="232">
        <v>19</v>
      </c>
      <c r="N10" s="233">
        <v>18</v>
      </c>
      <c r="O10" s="234">
        <f t="shared" si="0"/>
        <v>182</v>
      </c>
    </row>
    <row r="11" spans="1:15" ht="13.5">
      <c r="A11" s="769"/>
      <c r="B11" s="425" t="s">
        <v>53</v>
      </c>
      <c r="C11" s="231">
        <v>24</v>
      </c>
      <c r="D11" s="232">
        <v>9</v>
      </c>
      <c r="E11" s="232">
        <v>18</v>
      </c>
      <c r="F11" s="232">
        <v>14</v>
      </c>
      <c r="G11" s="232">
        <v>0</v>
      </c>
      <c r="H11" s="232">
        <v>14</v>
      </c>
      <c r="I11" s="232">
        <v>0</v>
      </c>
      <c r="J11" s="232">
        <v>0</v>
      </c>
      <c r="K11" s="232">
        <v>8</v>
      </c>
      <c r="L11" s="232">
        <v>47</v>
      </c>
      <c r="M11" s="232">
        <v>6</v>
      </c>
      <c r="N11" s="233">
        <v>0</v>
      </c>
      <c r="O11" s="234">
        <f t="shared" si="0"/>
        <v>140</v>
      </c>
    </row>
    <row r="12" spans="1:15" ht="14.25">
      <c r="A12" s="427"/>
      <c r="B12" s="425" t="s">
        <v>100</v>
      </c>
      <c r="C12" s="231">
        <v>0</v>
      </c>
      <c r="D12" s="232">
        <v>0</v>
      </c>
      <c r="E12" s="232">
        <v>0</v>
      </c>
      <c r="F12" s="232">
        <v>0</v>
      </c>
      <c r="G12" s="232">
        <v>0</v>
      </c>
      <c r="H12" s="232">
        <v>0</v>
      </c>
      <c r="I12" s="232">
        <v>0</v>
      </c>
      <c r="J12" s="232">
        <v>0</v>
      </c>
      <c r="K12" s="232">
        <v>0</v>
      </c>
      <c r="L12" s="232">
        <v>0</v>
      </c>
      <c r="M12" s="232">
        <v>0</v>
      </c>
      <c r="N12" s="233">
        <v>0</v>
      </c>
      <c r="O12" s="234">
        <f t="shared" si="0"/>
        <v>0</v>
      </c>
    </row>
    <row r="13" spans="1:15" ht="15" thickBot="1">
      <c r="A13" s="427"/>
      <c r="B13" s="431" t="s">
        <v>54</v>
      </c>
      <c r="C13" s="248">
        <v>4</v>
      </c>
      <c r="D13" s="249">
        <v>0</v>
      </c>
      <c r="E13" s="249">
        <v>7</v>
      </c>
      <c r="F13" s="249">
        <v>1</v>
      </c>
      <c r="G13" s="249">
        <v>0</v>
      </c>
      <c r="H13" s="249">
        <v>1</v>
      </c>
      <c r="I13" s="249">
        <v>0</v>
      </c>
      <c r="J13" s="249">
        <v>0</v>
      </c>
      <c r="K13" s="249">
        <v>0</v>
      </c>
      <c r="L13" s="249">
        <v>3</v>
      </c>
      <c r="M13" s="249">
        <v>8</v>
      </c>
      <c r="N13" s="173">
        <v>1</v>
      </c>
      <c r="O13" s="250">
        <f t="shared" si="0"/>
        <v>25</v>
      </c>
    </row>
    <row r="14" spans="1:15" ht="14.25" thickTop="1">
      <c r="A14" s="768" t="s">
        <v>76</v>
      </c>
      <c r="B14" s="423" t="s">
        <v>51</v>
      </c>
      <c r="C14" s="225">
        <v>7</v>
      </c>
      <c r="D14" s="226">
        <v>14</v>
      </c>
      <c r="E14" s="226">
        <v>21</v>
      </c>
      <c r="F14" s="226">
        <v>18</v>
      </c>
      <c r="G14" s="226">
        <v>25</v>
      </c>
      <c r="H14" s="226">
        <v>28</v>
      </c>
      <c r="I14" s="226">
        <v>19</v>
      </c>
      <c r="J14" s="226">
        <v>33</v>
      </c>
      <c r="K14" s="226">
        <v>22</v>
      </c>
      <c r="L14" s="226">
        <v>13</v>
      </c>
      <c r="M14" s="226">
        <v>37</v>
      </c>
      <c r="N14" s="227">
        <v>17</v>
      </c>
      <c r="O14" s="228">
        <f t="shared" si="0"/>
        <v>254</v>
      </c>
    </row>
    <row r="15" spans="1:15" ht="13.5">
      <c r="A15" s="769"/>
      <c r="B15" s="425" t="s">
        <v>52</v>
      </c>
      <c r="C15" s="231">
        <v>7</v>
      </c>
      <c r="D15" s="232">
        <v>13</v>
      </c>
      <c r="E15" s="232">
        <v>10</v>
      </c>
      <c r="F15" s="232">
        <v>15</v>
      </c>
      <c r="G15" s="232">
        <v>15</v>
      </c>
      <c r="H15" s="232">
        <v>11</v>
      </c>
      <c r="I15" s="232">
        <v>16</v>
      </c>
      <c r="J15" s="232">
        <v>8</v>
      </c>
      <c r="K15" s="232">
        <v>13</v>
      </c>
      <c r="L15" s="232">
        <v>9</v>
      </c>
      <c r="M15" s="232">
        <v>17</v>
      </c>
      <c r="N15" s="233">
        <v>8</v>
      </c>
      <c r="O15" s="234">
        <f t="shared" si="0"/>
        <v>142</v>
      </c>
    </row>
    <row r="16" spans="1:15" ht="13.5">
      <c r="A16" s="769"/>
      <c r="B16" s="425" t="s">
        <v>53</v>
      </c>
      <c r="C16" s="231">
        <v>0</v>
      </c>
      <c r="D16" s="232">
        <v>1</v>
      </c>
      <c r="E16" s="232">
        <v>10</v>
      </c>
      <c r="F16" s="232">
        <v>0</v>
      </c>
      <c r="G16" s="232">
        <v>10</v>
      </c>
      <c r="H16" s="232">
        <v>16</v>
      </c>
      <c r="I16" s="232">
        <v>0</v>
      </c>
      <c r="J16" s="232">
        <v>24</v>
      </c>
      <c r="K16" s="232">
        <v>8</v>
      </c>
      <c r="L16" s="232">
        <v>0</v>
      </c>
      <c r="M16" s="232">
        <v>20</v>
      </c>
      <c r="N16" s="233">
        <v>7</v>
      </c>
      <c r="O16" s="234">
        <f t="shared" si="0"/>
        <v>96</v>
      </c>
    </row>
    <row r="17" spans="1:15" ht="14.25">
      <c r="A17" s="427"/>
      <c r="B17" s="425" t="s">
        <v>100</v>
      </c>
      <c r="C17" s="231">
        <v>0</v>
      </c>
      <c r="D17" s="232">
        <v>0</v>
      </c>
      <c r="E17" s="232">
        <v>0</v>
      </c>
      <c r="F17" s="232">
        <v>0</v>
      </c>
      <c r="G17" s="232">
        <v>0</v>
      </c>
      <c r="H17" s="232">
        <v>1</v>
      </c>
      <c r="I17" s="232">
        <v>0</v>
      </c>
      <c r="J17" s="232">
        <v>0</v>
      </c>
      <c r="K17" s="232">
        <v>0</v>
      </c>
      <c r="L17" s="232">
        <v>0</v>
      </c>
      <c r="M17" s="232">
        <v>0</v>
      </c>
      <c r="N17" s="233">
        <v>0</v>
      </c>
      <c r="O17" s="234">
        <f t="shared" si="0"/>
        <v>1</v>
      </c>
    </row>
    <row r="18" spans="1:15" ht="15" thickBot="1">
      <c r="A18" s="428"/>
      <c r="B18" s="429" t="s">
        <v>54</v>
      </c>
      <c r="C18" s="238">
        <v>0</v>
      </c>
      <c r="D18" s="239">
        <v>0</v>
      </c>
      <c r="E18" s="239">
        <v>1</v>
      </c>
      <c r="F18" s="239">
        <v>3</v>
      </c>
      <c r="G18" s="239">
        <v>0</v>
      </c>
      <c r="H18" s="239">
        <v>0</v>
      </c>
      <c r="I18" s="239">
        <v>3</v>
      </c>
      <c r="J18" s="239">
        <v>1</v>
      </c>
      <c r="K18" s="239">
        <v>1</v>
      </c>
      <c r="L18" s="239">
        <v>4</v>
      </c>
      <c r="M18" s="239">
        <v>0</v>
      </c>
      <c r="N18" s="240">
        <v>2</v>
      </c>
      <c r="O18" s="711">
        <f t="shared" si="0"/>
        <v>15</v>
      </c>
    </row>
    <row r="19" spans="1:15" ht="14.25" thickTop="1">
      <c r="A19" s="769" t="s">
        <v>160</v>
      </c>
      <c r="B19" s="430" t="s">
        <v>51</v>
      </c>
      <c r="C19" s="243">
        <v>29</v>
      </c>
      <c r="D19" s="244">
        <v>44</v>
      </c>
      <c r="E19" s="244">
        <v>35</v>
      </c>
      <c r="F19" s="244">
        <v>31</v>
      </c>
      <c r="G19" s="244">
        <v>40</v>
      </c>
      <c r="H19" s="244">
        <v>57</v>
      </c>
      <c r="I19" s="244">
        <v>51</v>
      </c>
      <c r="J19" s="244">
        <v>24</v>
      </c>
      <c r="K19" s="244">
        <v>36</v>
      </c>
      <c r="L19" s="244">
        <v>51</v>
      </c>
      <c r="M19" s="244">
        <v>41</v>
      </c>
      <c r="N19" s="245">
        <v>43</v>
      </c>
      <c r="O19" s="246">
        <f t="shared" si="0"/>
        <v>482</v>
      </c>
    </row>
    <row r="20" spans="1:15" ht="13.5">
      <c r="A20" s="769"/>
      <c r="B20" s="425" t="s">
        <v>52</v>
      </c>
      <c r="C20" s="231">
        <v>21</v>
      </c>
      <c r="D20" s="232">
        <v>30</v>
      </c>
      <c r="E20" s="232">
        <v>27</v>
      </c>
      <c r="F20" s="232">
        <v>26</v>
      </c>
      <c r="G20" s="232">
        <v>25</v>
      </c>
      <c r="H20" s="232">
        <v>27</v>
      </c>
      <c r="I20" s="232">
        <v>21</v>
      </c>
      <c r="J20" s="232">
        <v>19</v>
      </c>
      <c r="K20" s="232">
        <v>25</v>
      </c>
      <c r="L20" s="232">
        <v>33</v>
      </c>
      <c r="M20" s="232">
        <v>35</v>
      </c>
      <c r="N20" s="233">
        <v>30</v>
      </c>
      <c r="O20" s="234">
        <f t="shared" si="0"/>
        <v>319</v>
      </c>
    </row>
    <row r="21" spans="1:15" ht="13.5">
      <c r="A21" s="769"/>
      <c r="B21" s="425" t="s">
        <v>53</v>
      </c>
      <c r="C21" s="231">
        <v>8</v>
      </c>
      <c r="D21" s="232">
        <v>14</v>
      </c>
      <c r="E21" s="232">
        <v>8</v>
      </c>
      <c r="F21" s="232">
        <v>5</v>
      </c>
      <c r="G21" s="232">
        <v>9</v>
      </c>
      <c r="H21" s="232">
        <v>26</v>
      </c>
      <c r="I21" s="232">
        <v>28</v>
      </c>
      <c r="J21" s="232">
        <v>4</v>
      </c>
      <c r="K21" s="232">
        <v>11</v>
      </c>
      <c r="L21" s="232">
        <v>16</v>
      </c>
      <c r="M21" s="232">
        <v>4</v>
      </c>
      <c r="N21" s="233">
        <v>8</v>
      </c>
      <c r="O21" s="234">
        <f t="shared" si="0"/>
        <v>141</v>
      </c>
    </row>
    <row r="22" spans="1:15" ht="14.25">
      <c r="A22" s="427"/>
      <c r="B22" s="425" t="s">
        <v>100</v>
      </c>
      <c r="C22" s="231">
        <v>0</v>
      </c>
      <c r="D22" s="232">
        <v>0</v>
      </c>
      <c r="E22" s="232">
        <v>0</v>
      </c>
      <c r="F22" s="232">
        <v>0</v>
      </c>
      <c r="G22" s="232">
        <v>0</v>
      </c>
      <c r="H22" s="232">
        <v>0</v>
      </c>
      <c r="I22" s="232">
        <v>0</v>
      </c>
      <c r="J22" s="232">
        <v>0</v>
      </c>
      <c r="K22" s="232">
        <v>0</v>
      </c>
      <c r="L22" s="232">
        <v>0</v>
      </c>
      <c r="M22" s="232">
        <v>0</v>
      </c>
      <c r="N22" s="233">
        <v>0</v>
      </c>
      <c r="O22" s="234">
        <f t="shared" si="0"/>
        <v>0</v>
      </c>
    </row>
    <row r="23" spans="1:15" ht="15" thickBot="1">
      <c r="A23" s="428"/>
      <c r="B23" s="240" t="s">
        <v>54</v>
      </c>
      <c r="C23" s="238">
        <v>0</v>
      </c>
      <c r="D23" s="239">
        <v>0</v>
      </c>
      <c r="E23" s="239">
        <v>0</v>
      </c>
      <c r="F23" s="239">
        <v>0</v>
      </c>
      <c r="G23" s="239">
        <v>6</v>
      </c>
      <c r="H23" s="239">
        <v>4</v>
      </c>
      <c r="I23" s="239">
        <v>2</v>
      </c>
      <c r="J23" s="239">
        <v>1</v>
      </c>
      <c r="K23" s="239">
        <v>0</v>
      </c>
      <c r="L23" s="239">
        <v>2</v>
      </c>
      <c r="M23" s="239">
        <v>2</v>
      </c>
      <c r="N23" s="240">
        <v>5</v>
      </c>
      <c r="O23" s="250">
        <f t="shared" si="0"/>
        <v>22</v>
      </c>
    </row>
    <row r="24" spans="1:15" ht="15" thickTop="1">
      <c r="A24" s="427"/>
      <c r="B24" s="423" t="s">
        <v>51</v>
      </c>
      <c r="C24" s="225">
        <v>25</v>
      </c>
      <c r="D24" s="226">
        <v>14</v>
      </c>
      <c r="E24" s="226">
        <v>21</v>
      </c>
      <c r="F24" s="226">
        <v>17</v>
      </c>
      <c r="G24" s="226">
        <v>20</v>
      </c>
      <c r="H24" s="226">
        <v>9</v>
      </c>
      <c r="I24" s="226">
        <v>10</v>
      </c>
      <c r="J24" s="226">
        <v>16</v>
      </c>
      <c r="K24" s="226">
        <v>16</v>
      </c>
      <c r="L24" s="226">
        <v>23</v>
      </c>
      <c r="M24" s="226">
        <v>12</v>
      </c>
      <c r="N24" s="227">
        <v>12</v>
      </c>
      <c r="O24" s="228">
        <f t="shared" si="0"/>
        <v>195</v>
      </c>
    </row>
    <row r="25" spans="1:15" ht="14.25">
      <c r="A25" s="427"/>
      <c r="B25" s="425" t="s">
        <v>52</v>
      </c>
      <c r="C25" s="231">
        <v>16</v>
      </c>
      <c r="D25" s="232">
        <v>14</v>
      </c>
      <c r="E25" s="232">
        <v>20</v>
      </c>
      <c r="F25" s="232">
        <v>17</v>
      </c>
      <c r="G25" s="232">
        <v>14</v>
      </c>
      <c r="H25" s="232">
        <v>8</v>
      </c>
      <c r="I25" s="232">
        <v>10</v>
      </c>
      <c r="J25" s="232">
        <v>16</v>
      </c>
      <c r="K25" s="232">
        <v>16</v>
      </c>
      <c r="L25" s="232">
        <v>16</v>
      </c>
      <c r="M25" s="232">
        <v>12</v>
      </c>
      <c r="N25" s="233">
        <v>11</v>
      </c>
      <c r="O25" s="234">
        <f t="shared" si="0"/>
        <v>170</v>
      </c>
    </row>
    <row r="26" spans="1:15" ht="14.25">
      <c r="A26" s="426" t="s">
        <v>161</v>
      </c>
      <c r="B26" s="425" t="s">
        <v>53</v>
      </c>
      <c r="C26" s="231">
        <v>8</v>
      </c>
      <c r="D26" s="232">
        <v>0</v>
      </c>
      <c r="E26" s="232">
        <v>0</v>
      </c>
      <c r="F26" s="232">
        <v>0</v>
      </c>
      <c r="G26" s="232">
        <v>4</v>
      </c>
      <c r="H26" s="232">
        <v>0</v>
      </c>
      <c r="I26" s="232">
        <v>0</v>
      </c>
      <c r="J26" s="232">
        <v>0</v>
      </c>
      <c r="K26" s="232">
        <v>0</v>
      </c>
      <c r="L26" s="232">
        <v>7</v>
      </c>
      <c r="M26" s="232">
        <v>0</v>
      </c>
      <c r="N26" s="233">
        <v>0</v>
      </c>
      <c r="O26" s="234">
        <f t="shared" si="0"/>
        <v>19</v>
      </c>
    </row>
    <row r="27" spans="1:15" ht="14.25">
      <c r="A27" s="427"/>
      <c r="B27" s="425" t="s">
        <v>83</v>
      </c>
      <c r="C27" s="231">
        <v>0</v>
      </c>
      <c r="D27" s="232">
        <v>0</v>
      </c>
      <c r="E27" s="232">
        <v>0</v>
      </c>
      <c r="F27" s="232">
        <v>0</v>
      </c>
      <c r="G27" s="232">
        <v>0</v>
      </c>
      <c r="H27" s="232">
        <v>0</v>
      </c>
      <c r="I27" s="232">
        <v>0</v>
      </c>
      <c r="J27" s="232">
        <v>0</v>
      </c>
      <c r="K27" s="232">
        <v>0</v>
      </c>
      <c r="L27" s="232">
        <v>0</v>
      </c>
      <c r="M27" s="232">
        <v>0</v>
      </c>
      <c r="N27" s="233">
        <v>0</v>
      </c>
      <c r="O27" s="234">
        <f t="shared" si="0"/>
        <v>0</v>
      </c>
    </row>
    <row r="28" spans="1:15" ht="15" thickBot="1">
      <c r="A28" s="428"/>
      <c r="B28" s="432" t="s">
        <v>54</v>
      </c>
      <c r="C28" s="238">
        <v>1</v>
      </c>
      <c r="D28" s="239">
        <v>0</v>
      </c>
      <c r="E28" s="239">
        <v>1</v>
      </c>
      <c r="F28" s="239">
        <v>0</v>
      </c>
      <c r="G28" s="239">
        <v>2</v>
      </c>
      <c r="H28" s="239">
        <v>1</v>
      </c>
      <c r="I28" s="239">
        <v>0</v>
      </c>
      <c r="J28" s="239">
        <v>0</v>
      </c>
      <c r="K28" s="239">
        <v>0</v>
      </c>
      <c r="L28" s="239">
        <v>0</v>
      </c>
      <c r="M28" s="239">
        <v>0</v>
      </c>
      <c r="N28" s="240">
        <v>1</v>
      </c>
      <c r="O28" s="250">
        <f t="shared" si="0"/>
        <v>6</v>
      </c>
    </row>
    <row r="29" spans="1:15" ht="14.25" thickTop="1">
      <c r="A29" s="770" t="s">
        <v>162</v>
      </c>
      <c r="B29" s="227" t="s">
        <v>51</v>
      </c>
      <c r="C29" s="404">
        <v>3</v>
      </c>
      <c r="D29" s="405">
        <v>8</v>
      </c>
      <c r="E29" s="405">
        <v>21</v>
      </c>
      <c r="F29" s="405">
        <v>8</v>
      </c>
      <c r="G29" s="405">
        <v>13</v>
      </c>
      <c r="H29" s="405">
        <v>18</v>
      </c>
      <c r="I29" s="405">
        <v>12</v>
      </c>
      <c r="J29" s="405">
        <v>6</v>
      </c>
      <c r="K29" s="405">
        <v>11</v>
      </c>
      <c r="L29" s="405">
        <v>13</v>
      </c>
      <c r="M29" s="405">
        <v>20</v>
      </c>
      <c r="N29" s="712">
        <v>9</v>
      </c>
      <c r="O29" s="228">
        <f t="shared" si="0"/>
        <v>142</v>
      </c>
    </row>
    <row r="30" spans="1:15" ht="13.5">
      <c r="A30" s="771"/>
      <c r="B30" s="233" t="s">
        <v>52</v>
      </c>
      <c r="C30" s="407">
        <v>3</v>
      </c>
      <c r="D30" s="408">
        <v>8</v>
      </c>
      <c r="E30" s="408">
        <v>11</v>
      </c>
      <c r="F30" s="408">
        <v>8</v>
      </c>
      <c r="G30" s="408">
        <v>13</v>
      </c>
      <c r="H30" s="408">
        <v>5</v>
      </c>
      <c r="I30" s="408">
        <v>6</v>
      </c>
      <c r="J30" s="408">
        <v>6</v>
      </c>
      <c r="K30" s="408">
        <v>5</v>
      </c>
      <c r="L30" s="408">
        <v>13</v>
      </c>
      <c r="M30" s="408">
        <v>11</v>
      </c>
      <c r="N30" s="713">
        <v>9</v>
      </c>
      <c r="O30" s="234">
        <f t="shared" si="0"/>
        <v>98</v>
      </c>
    </row>
    <row r="31" spans="1:15" ht="13.5">
      <c r="A31" s="771"/>
      <c r="B31" s="233" t="s">
        <v>53</v>
      </c>
      <c r="C31" s="407">
        <v>0</v>
      </c>
      <c r="D31" s="408">
        <v>0</v>
      </c>
      <c r="E31" s="408">
        <v>10</v>
      </c>
      <c r="F31" s="408">
        <v>0</v>
      </c>
      <c r="G31" s="408">
        <v>0</v>
      </c>
      <c r="H31" s="408">
        <v>12</v>
      </c>
      <c r="I31" s="408">
        <v>6</v>
      </c>
      <c r="J31" s="408">
        <v>0</v>
      </c>
      <c r="K31" s="408">
        <v>6</v>
      </c>
      <c r="L31" s="408">
        <v>0</v>
      </c>
      <c r="M31" s="408">
        <v>9</v>
      </c>
      <c r="N31" s="713">
        <v>0</v>
      </c>
      <c r="O31" s="234">
        <f t="shared" si="0"/>
        <v>43</v>
      </c>
    </row>
    <row r="32" spans="1:15" ht="13.5">
      <c r="A32" s="771"/>
      <c r="B32" s="233" t="s">
        <v>83</v>
      </c>
      <c r="C32" s="407">
        <v>0</v>
      </c>
      <c r="D32" s="408">
        <v>0</v>
      </c>
      <c r="E32" s="408">
        <v>0</v>
      </c>
      <c r="F32" s="408">
        <v>0</v>
      </c>
      <c r="G32" s="408">
        <v>0</v>
      </c>
      <c r="H32" s="408">
        <v>1</v>
      </c>
      <c r="I32" s="408">
        <v>0</v>
      </c>
      <c r="J32" s="408">
        <v>0</v>
      </c>
      <c r="K32" s="408">
        <v>0</v>
      </c>
      <c r="L32" s="408">
        <v>0</v>
      </c>
      <c r="M32" s="408">
        <v>0</v>
      </c>
      <c r="N32" s="713">
        <v>0</v>
      </c>
      <c r="O32" s="234">
        <f t="shared" si="0"/>
        <v>1</v>
      </c>
    </row>
    <row r="33" spans="1:15" ht="14.25" thickBot="1">
      <c r="A33" s="772"/>
      <c r="B33" s="433" t="s">
        <v>54</v>
      </c>
      <c r="C33" s="410">
        <v>0</v>
      </c>
      <c r="D33" s="411">
        <v>0</v>
      </c>
      <c r="E33" s="411">
        <v>0</v>
      </c>
      <c r="F33" s="411">
        <v>0</v>
      </c>
      <c r="G33" s="411">
        <v>0</v>
      </c>
      <c r="H33" s="411">
        <v>0</v>
      </c>
      <c r="I33" s="411">
        <v>0</v>
      </c>
      <c r="J33" s="411">
        <v>0</v>
      </c>
      <c r="K33" s="411">
        <v>0</v>
      </c>
      <c r="L33" s="411">
        <v>0</v>
      </c>
      <c r="M33" s="411">
        <v>0</v>
      </c>
      <c r="N33" s="714">
        <v>0</v>
      </c>
      <c r="O33" s="250">
        <f t="shared" si="0"/>
        <v>0</v>
      </c>
    </row>
    <row r="34" spans="1:15" ht="14.25" thickTop="1">
      <c r="A34" s="770" t="s">
        <v>163</v>
      </c>
      <c r="B34" s="245" t="s">
        <v>51</v>
      </c>
      <c r="C34" s="404">
        <v>17</v>
      </c>
      <c r="D34" s="405">
        <v>37</v>
      </c>
      <c r="E34" s="405">
        <v>24</v>
      </c>
      <c r="F34" s="405">
        <v>21</v>
      </c>
      <c r="G34" s="405">
        <v>31</v>
      </c>
      <c r="H34" s="405">
        <v>13</v>
      </c>
      <c r="I34" s="405">
        <v>34</v>
      </c>
      <c r="J34" s="405">
        <v>14</v>
      </c>
      <c r="K34" s="405">
        <v>23</v>
      </c>
      <c r="L34" s="405">
        <v>32</v>
      </c>
      <c r="M34" s="405">
        <v>22</v>
      </c>
      <c r="N34" s="712">
        <v>17</v>
      </c>
      <c r="O34" s="228">
        <f t="shared" si="0"/>
        <v>285</v>
      </c>
    </row>
    <row r="35" spans="1:15" ht="13.5">
      <c r="A35" s="771"/>
      <c r="B35" s="233" t="s">
        <v>52</v>
      </c>
      <c r="C35" s="407">
        <v>17</v>
      </c>
      <c r="D35" s="408">
        <v>18</v>
      </c>
      <c r="E35" s="408">
        <v>23</v>
      </c>
      <c r="F35" s="408">
        <v>19</v>
      </c>
      <c r="G35" s="408">
        <v>31</v>
      </c>
      <c r="H35" s="408">
        <v>12</v>
      </c>
      <c r="I35" s="408">
        <v>25</v>
      </c>
      <c r="J35" s="408">
        <v>13</v>
      </c>
      <c r="K35" s="408">
        <v>23</v>
      </c>
      <c r="L35" s="408">
        <v>19</v>
      </c>
      <c r="M35" s="408">
        <v>21</v>
      </c>
      <c r="N35" s="713">
        <v>15</v>
      </c>
      <c r="O35" s="234">
        <f t="shared" si="0"/>
        <v>236</v>
      </c>
    </row>
    <row r="36" spans="1:15" ht="13.5">
      <c r="A36" s="771"/>
      <c r="B36" s="233" t="s">
        <v>53</v>
      </c>
      <c r="C36" s="407">
        <v>0</v>
      </c>
      <c r="D36" s="408">
        <v>18</v>
      </c>
      <c r="E36" s="408">
        <v>1</v>
      </c>
      <c r="F36" s="408">
        <v>1</v>
      </c>
      <c r="G36" s="408">
        <v>0</v>
      </c>
      <c r="H36" s="408">
        <v>0</v>
      </c>
      <c r="I36" s="408">
        <v>8</v>
      </c>
      <c r="J36" s="408">
        <v>0</v>
      </c>
      <c r="K36" s="408">
        <v>0</v>
      </c>
      <c r="L36" s="408">
        <v>2</v>
      </c>
      <c r="M36" s="408">
        <v>0</v>
      </c>
      <c r="N36" s="713">
        <v>1</v>
      </c>
      <c r="O36" s="234">
        <f t="shared" si="0"/>
        <v>31</v>
      </c>
    </row>
    <row r="37" spans="1:15" ht="13.5">
      <c r="A37" s="771"/>
      <c r="B37" s="233" t="s">
        <v>100</v>
      </c>
      <c r="C37" s="407">
        <v>0</v>
      </c>
      <c r="D37" s="408">
        <v>0</v>
      </c>
      <c r="E37" s="408">
        <v>0</v>
      </c>
      <c r="F37" s="408">
        <v>0</v>
      </c>
      <c r="G37" s="408">
        <v>0</v>
      </c>
      <c r="H37" s="408">
        <v>0</v>
      </c>
      <c r="I37" s="408">
        <v>0</v>
      </c>
      <c r="J37" s="408">
        <v>0</v>
      </c>
      <c r="K37" s="408">
        <v>0</v>
      </c>
      <c r="L37" s="408">
        <v>0</v>
      </c>
      <c r="M37" s="408">
        <v>0</v>
      </c>
      <c r="N37" s="713">
        <v>0</v>
      </c>
      <c r="O37" s="234">
        <f t="shared" si="0"/>
        <v>0</v>
      </c>
    </row>
    <row r="38" spans="1:15" ht="14.25" thickBot="1">
      <c r="A38" s="772"/>
      <c r="B38" s="173" t="s">
        <v>54</v>
      </c>
      <c r="C38" s="410">
        <v>0</v>
      </c>
      <c r="D38" s="411">
        <v>1</v>
      </c>
      <c r="E38" s="411">
        <v>0</v>
      </c>
      <c r="F38" s="411">
        <v>1</v>
      </c>
      <c r="G38" s="411">
        <v>0</v>
      </c>
      <c r="H38" s="411">
        <v>1</v>
      </c>
      <c r="I38" s="411">
        <v>1</v>
      </c>
      <c r="J38" s="411">
        <v>1</v>
      </c>
      <c r="K38" s="411">
        <v>0</v>
      </c>
      <c r="L38" s="411">
        <v>11</v>
      </c>
      <c r="M38" s="411">
        <v>1</v>
      </c>
      <c r="N38" s="714">
        <v>1</v>
      </c>
      <c r="O38" s="250">
        <f t="shared" si="0"/>
        <v>18</v>
      </c>
    </row>
    <row r="39" spans="1:15" ht="14.25" thickTop="1">
      <c r="A39" s="768" t="s">
        <v>78</v>
      </c>
      <c r="B39" s="227" t="s">
        <v>51</v>
      </c>
      <c r="C39" s="334">
        <v>5</v>
      </c>
      <c r="D39" s="244">
        <v>5</v>
      </c>
      <c r="E39" s="244">
        <v>4</v>
      </c>
      <c r="F39" s="244">
        <v>5</v>
      </c>
      <c r="G39" s="244">
        <v>4</v>
      </c>
      <c r="H39" s="244">
        <v>6</v>
      </c>
      <c r="I39" s="244">
        <v>20</v>
      </c>
      <c r="J39" s="244">
        <v>3</v>
      </c>
      <c r="K39" s="244">
        <v>13</v>
      </c>
      <c r="L39" s="244">
        <v>7</v>
      </c>
      <c r="M39" s="244">
        <v>7</v>
      </c>
      <c r="N39" s="245">
        <v>5</v>
      </c>
      <c r="O39" s="228">
        <f t="shared" si="0"/>
        <v>84</v>
      </c>
    </row>
    <row r="40" spans="1:15" ht="13.5">
      <c r="A40" s="769"/>
      <c r="B40" s="233" t="s">
        <v>52</v>
      </c>
      <c r="C40" s="231">
        <v>5</v>
      </c>
      <c r="D40" s="232">
        <v>5</v>
      </c>
      <c r="E40" s="232">
        <v>4</v>
      </c>
      <c r="F40" s="232">
        <v>5</v>
      </c>
      <c r="G40" s="232">
        <v>4</v>
      </c>
      <c r="H40" s="232">
        <v>5</v>
      </c>
      <c r="I40" s="232">
        <v>6</v>
      </c>
      <c r="J40" s="232">
        <v>3</v>
      </c>
      <c r="K40" s="232">
        <v>5</v>
      </c>
      <c r="L40" s="232">
        <v>7</v>
      </c>
      <c r="M40" s="232">
        <v>6</v>
      </c>
      <c r="N40" s="233">
        <v>5</v>
      </c>
      <c r="O40" s="234">
        <f t="shared" si="0"/>
        <v>60</v>
      </c>
    </row>
    <row r="41" spans="1:15" ht="13.5">
      <c r="A41" s="769"/>
      <c r="B41" s="425" t="s">
        <v>53</v>
      </c>
      <c r="C41" s="231">
        <v>0</v>
      </c>
      <c r="D41" s="232">
        <v>0</v>
      </c>
      <c r="E41" s="232">
        <v>0</v>
      </c>
      <c r="F41" s="232">
        <v>0</v>
      </c>
      <c r="G41" s="232">
        <v>0</v>
      </c>
      <c r="H41" s="232">
        <v>0</v>
      </c>
      <c r="I41" s="232">
        <v>14</v>
      </c>
      <c r="J41" s="232">
        <v>0</v>
      </c>
      <c r="K41" s="232">
        <v>8</v>
      </c>
      <c r="L41" s="232">
        <v>0</v>
      </c>
      <c r="M41" s="232">
        <v>0</v>
      </c>
      <c r="N41" s="233">
        <v>0</v>
      </c>
      <c r="O41" s="234">
        <f t="shared" si="0"/>
        <v>22</v>
      </c>
    </row>
    <row r="42" spans="1:15" ht="14.25">
      <c r="A42" s="427"/>
      <c r="B42" s="425" t="s">
        <v>100</v>
      </c>
      <c r="C42" s="231">
        <v>0</v>
      </c>
      <c r="D42" s="232">
        <v>0</v>
      </c>
      <c r="E42" s="232">
        <v>0</v>
      </c>
      <c r="F42" s="232">
        <v>0</v>
      </c>
      <c r="G42" s="232">
        <v>0</v>
      </c>
      <c r="H42" s="232">
        <v>0</v>
      </c>
      <c r="I42" s="232">
        <v>0</v>
      </c>
      <c r="J42" s="232">
        <v>0</v>
      </c>
      <c r="K42" s="232">
        <v>0</v>
      </c>
      <c r="L42" s="232">
        <v>0</v>
      </c>
      <c r="M42" s="232">
        <v>0</v>
      </c>
      <c r="N42" s="233">
        <v>0</v>
      </c>
      <c r="O42" s="234">
        <f t="shared" si="0"/>
        <v>0</v>
      </c>
    </row>
    <row r="43" spans="1:15" ht="15" thickBot="1">
      <c r="A43" s="428"/>
      <c r="B43" s="429" t="s">
        <v>54</v>
      </c>
      <c r="C43" s="238">
        <v>0</v>
      </c>
      <c r="D43" s="239">
        <v>0</v>
      </c>
      <c r="E43" s="239">
        <v>0</v>
      </c>
      <c r="F43" s="239">
        <v>0</v>
      </c>
      <c r="G43" s="239">
        <v>0</v>
      </c>
      <c r="H43" s="239">
        <v>1</v>
      </c>
      <c r="I43" s="239">
        <v>0</v>
      </c>
      <c r="J43" s="239">
        <v>0</v>
      </c>
      <c r="K43" s="239">
        <v>0</v>
      </c>
      <c r="L43" s="239">
        <v>0</v>
      </c>
      <c r="M43" s="239">
        <v>1</v>
      </c>
      <c r="N43" s="240">
        <v>0</v>
      </c>
      <c r="O43" s="250">
        <f t="shared" si="0"/>
        <v>2</v>
      </c>
    </row>
    <row r="44" spans="1:15" ht="14.25" thickTop="1">
      <c r="A44" s="768" t="s">
        <v>80</v>
      </c>
      <c r="B44" s="423" t="s">
        <v>51</v>
      </c>
      <c r="C44" s="225">
        <v>2</v>
      </c>
      <c r="D44" s="226">
        <v>2</v>
      </c>
      <c r="E44" s="226">
        <v>3</v>
      </c>
      <c r="F44" s="226">
        <v>1</v>
      </c>
      <c r="G44" s="226">
        <v>3</v>
      </c>
      <c r="H44" s="226">
        <v>3</v>
      </c>
      <c r="I44" s="226">
        <v>2</v>
      </c>
      <c r="J44" s="226">
        <v>4</v>
      </c>
      <c r="K44" s="226">
        <v>3</v>
      </c>
      <c r="L44" s="226">
        <v>2</v>
      </c>
      <c r="M44" s="226">
        <v>3</v>
      </c>
      <c r="N44" s="227">
        <v>4</v>
      </c>
      <c r="O44" s="228">
        <f t="shared" si="0"/>
        <v>32</v>
      </c>
    </row>
    <row r="45" spans="1:15" ht="13.5">
      <c r="A45" s="773"/>
      <c r="B45" s="425" t="s">
        <v>52</v>
      </c>
      <c r="C45" s="231">
        <v>2</v>
      </c>
      <c r="D45" s="232">
        <v>2</v>
      </c>
      <c r="E45" s="232">
        <v>3</v>
      </c>
      <c r="F45" s="232">
        <v>1</v>
      </c>
      <c r="G45" s="232">
        <v>3</v>
      </c>
      <c r="H45" s="232">
        <v>2</v>
      </c>
      <c r="I45" s="232">
        <v>2</v>
      </c>
      <c r="J45" s="232">
        <v>4</v>
      </c>
      <c r="K45" s="232">
        <v>3</v>
      </c>
      <c r="L45" s="232">
        <v>2</v>
      </c>
      <c r="M45" s="232">
        <v>3</v>
      </c>
      <c r="N45" s="233">
        <v>4</v>
      </c>
      <c r="O45" s="234">
        <f t="shared" si="0"/>
        <v>31</v>
      </c>
    </row>
    <row r="46" spans="1:15" ht="13.5">
      <c r="A46" s="773"/>
      <c r="B46" s="425" t="s">
        <v>53</v>
      </c>
      <c r="C46" s="231">
        <v>0</v>
      </c>
      <c r="D46" s="232">
        <v>0</v>
      </c>
      <c r="E46" s="232">
        <v>0</v>
      </c>
      <c r="F46" s="232">
        <v>0</v>
      </c>
      <c r="G46" s="232">
        <v>0</v>
      </c>
      <c r="H46" s="232">
        <v>0</v>
      </c>
      <c r="I46" s="232">
        <v>0</v>
      </c>
      <c r="J46" s="232">
        <v>0</v>
      </c>
      <c r="K46" s="232">
        <v>0</v>
      </c>
      <c r="L46" s="232">
        <v>0</v>
      </c>
      <c r="M46" s="232">
        <v>0</v>
      </c>
      <c r="N46" s="233">
        <v>0</v>
      </c>
      <c r="O46" s="234">
        <f t="shared" si="0"/>
        <v>0</v>
      </c>
    </row>
    <row r="47" spans="1:15" ht="14.25">
      <c r="A47" s="427"/>
      <c r="B47" s="425" t="s">
        <v>100</v>
      </c>
      <c r="C47" s="231">
        <v>0</v>
      </c>
      <c r="D47" s="232">
        <v>0</v>
      </c>
      <c r="E47" s="232">
        <v>0</v>
      </c>
      <c r="F47" s="232">
        <v>0</v>
      </c>
      <c r="G47" s="232">
        <v>0</v>
      </c>
      <c r="H47" s="232">
        <v>0</v>
      </c>
      <c r="I47" s="232">
        <v>0</v>
      </c>
      <c r="J47" s="232">
        <v>0</v>
      </c>
      <c r="K47" s="232">
        <v>0</v>
      </c>
      <c r="L47" s="232">
        <v>0</v>
      </c>
      <c r="M47" s="232">
        <v>0</v>
      </c>
      <c r="N47" s="233">
        <v>0</v>
      </c>
      <c r="O47" s="234">
        <f t="shared" si="0"/>
        <v>0</v>
      </c>
    </row>
    <row r="48" spans="1:15" ht="15" thickBot="1">
      <c r="A48" s="428"/>
      <c r="B48" s="429" t="s">
        <v>54</v>
      </c>
      <c r="C48" s="238">
        <v>0</v>
      </c>
      <c r="D48" s="239">
        <v>0</v>
      </c>
      <c r="E48" s="239">
        <v>0</v>
      </c>
      <c r="F48" s="239">
        <v>0</v>
      </c>
      <c r="G48" s="239">
        <v>0</v>
      </c>
      <c r="H48" s="239">
        <v>1</v>
      </c>
      <c r="I48" s="239">
        <v>0</v>
      </c>
      <c r="J48" s="239">
        <v>0</v>
      </c>
      <c r="K48" s="239">
        <v>0</v>
      </c>
      <c r="L48" s="239">
        <v>0</v>
      </c>
      <c r="M48" s="239">
        <v>0</v>
      </c>
      <c r="N48" s="240">
        <v>0</v>
      </c>
      <c r="O48" s="711">
        <f t="shared" si="0"/>
        <v>1</v>
      </c>
    </row>
    <row r="49" spans="1:15" ht="14.25" thickTop="1">
      <c r="A49" s="769" t="s">
        <v>79</v>
      </c>
      <c r="B49" s="430" t="s">
        <v>51</v>
      </c>
      <c r="C49" s="243">
        <v>12</v>
      </c>
      <c r="D49" s="244">
        <v>7</v>
      </c>
      <c r="E49" s="244">
        <v>19</v>
      </c>
      <c r="F49" s="244">
        <v>8</v>
      </c>
      <c r="G49" s="244">
        <v>15</v>
      </c>
      <c r="H49" s="244">
        <v>5</v>
      </c>
      <c r="I49" s="244">
        <v>6</v>
      </c>
      <c r="J49" s="244">
        <v>11</v>
      </c>
      <c r="K49" s="244">
        <v>17</v>
      </c>
      <c r="L49" s="244">
        <v>11</v>
      </c>
      <c r="M49" s="244">
        <v>10</v>
      </c>
      <c r="N49" s="245">
        <v>3</v>
      </c>
      <c r="O49" s="246">
        <f t="shared" si="0"/>
        <v>124</v>
      </c>
    </row>
    <row r="50" spans="1:15" ht="13.5">
      <c r="A50" s="769"/>
      <c r="B50" s="425" t="s">
        <v>52</v>
      </c>
      <c r="C50" s="231">
        <v>12</v>
      </c>
      <c r="D50" s="232">
        <v>7</v>
      </c>
      <c r="E50" s="232">
        <v>7</v>
      </c>
      <c r="F50" s="232">
        <v>8</v>
      </c>
      <c r="G50" s="232">
        <v>11</v>
      </c>
      <c r="H50" s="232">
        <v>5</v>
      </c>
      <c r="I50" s="232">
        <v>6</v>
      </c>
      <c r="J50" s="232">
        <v>7</v>
      </c>
      <c r="K50" s="232">
        <v>7</v>
      </c>
      <c r="L50" s="232">
        <v>11</v>
      </c>
      <c r="M50" s="232">
        <v>10</v>
      </c>
      <c r="N50" s="233">
        <v>3</v>
      </c>
      <c r="O50" s="234">
        <f t="shared" si="0"/>
        <v>94</v>
      </c>
    </row>
    <row r="51" spans="1:15" ht="13.5">
      <c r="A51" s="769"/>
      <c r="B51" s="425" t="s">
        <v>53</v>
      </c>
      <c r="C51" s="231">
        <v>0</v>
      </c>
      <c r="D51" s="232">
        <v>0</v>
      </c>
      <c r="E51" s="232">
        <v>12</v>
      </c>
      <c r="F51" s="232">
        <v>0</v>
      </c>
      <c r="G51" s="232">
        <v>4</v>
      </c>
      <c r="H51" s="232">
        <v>0</v>
      </c>
      <c r="I51" s="232">
        <v>0</v>
      </c>
      <c r="J51" s="232">
        <v>2</v>
      </c>
      <c r="K51" s="232">
        <v>10</v>
      </c>
      <c r="L51" s="232">
        <v>0</v>
      </c>
      <c r="M51" s="232">
        <v>0</v>
      </c>
      <c r="N51" s="233">
        <v>0</v>
      </c>
      <c r="O51" s="234">
        <f t="shared" si="0"/>
        <v>28</v>
      </c>
    </row>
    <row r="52" spans="1:15" ht="14.25">
      <c r="A52" s="427"/>
      <c r="B52" s="425" t="s">
        <v>100</v>
      </c>
      <c r="C52" s="231">
        <v>0</v>
      </c>
      <c r="D52" s="232">
        <v>0</v>
      </c>
      <c r="E52" s="232">
        <v>0</v>
      </c>
      <c r="F52" s="232">
        <v>0</v>
      </c>
      <c r="G52" s="232">
        <v>0</v>
      </c>
      <c r="H52" s="232">
        <v>0</v>
      </c>
      <c r="I52" s="232">
        <v>0</v>
      </c>
      <c r="J52" s="232">
        <v>0</v>
      </c>
      <c r="K52" s="232">
        <v>0</v>
      </c>
      <c r="L52" s="232">
        <v>0</v>
      </c>
      <c r="M52" s="232">
        <v>0</v>
      </c>
      <c r="N52" s="233">
        <v>0</v>
      </c>
      <c r="O52" s="234">
        <f t="shared" si="0"/>
        <v>0</v>
      </c>
    </row>
    <row r="53" spans="1:15" ht="15" thickBot="1">
      <c r="A53" s="427"/>
      <c r="B53" s="431" t="s">
        <v>54</v>
      </c>
      <c r="C53" s="238">
        <v>0</v>
      </c>
      <c r="D53" s="239">
        <v>0</v>
      </c>
      <c r="E53" s="239">
        <v>0</v>
      </c>
      <c r="F53" s="239">
        <v>0</v>
      </c>
      <c r="G53" s="239">
        <v>0</v>
      </c>
      <c r="H53" s="239">
        <v>0</v>
      </c>
      <c r="I53" s="239">
        <v>0</v>
      </c>
      <c r="J53" s="239">
        <v>2</v>
      </c>
      <c r="K53" s="239">
        <v>0</v>
      </c>
      <c r="L53" s="239">
        <v>0</v>
      </c>
      <c r="M53" s="239">
        <v>0</v>
      </c>
      <c r="N53" s="240">
        <v>0</v>
      </c>
      <c r="O53" s="711">
        <f t="shared" si="0"/>
        <v>2</v>
      </c>
    </row>
    <row r="54" spans="1:15" ht="14.25" thickTop="1">
      <c r="A54" s="768" t="s">
        <v>49</v>
      </c>
      <c r="B54" s="227" t="s">
        <v>51</v>
      </c>
      <c r="C54" s="334">
        <f>C49+C44+C39+C34+C29+C24+C19+C14+C9+C4</f>
        <v>197</v>
      </c>
      <c r="D54" s="244">
        <f aca="true" t="shared" si="1" ref="D54:N54">D49+D44+D39+D34+D29+D24+D19+D14+D9+D4</f>
        <v>274</v>
      </c>
      <c r="E54" s="244">
        <f t="shared" si="1"/>
        <v>307</v>
      </c>
      <c r="F54" s="244">
        <f t="shared" si="1"/>
        <v>182</v>
      </c>
      <c r="G54" s="244">
        <f t="shared" si="1"/>
        <v>237</v>
      </c>
      <c r="H54" s="244">
        <f t="shared" si="1"/>
        <v>254</v>
      </c>
      <c r="I54" s="244">
        <f t="shared" si="1"/>
        <v>272</v>
      </c>
      <c r="J54" s="244">
        <f t="shared" si="1"/>
        <v>179</v>
      </c>
      <c r="K54" s="244">
        <f t="shared" si="1"/>
        <v>248</v>
      </c>
      <c r="L54" s="244">
        <f t="shared" si="1"/>
        <v>266</v>
      </c>
      <c r="M54" s="244">
        <f t="shared" si="1"/>
        <v>258</v>
      </c>
      <c r="N54" s="227">
        <f t="shared" si="1"/>
        <v>191</v>
      </c>
      <c r="O54" s="246">
        <f t="shared" si="0"/>
        <v>2865</v>
      </c>
    </row>
    <row r="55" spans="1:15" ht="13.5">
      <c r="A55" s="769"/>
      <c r="B55" s="233" t="s">
        <v>52</v>
      </c>
      <c r="C55" s="434">
        <f aca="true" t="shared" si="2" ref="C55:N58">C50+C45+C40+C35+C30+C25+C20+C15+C10+C5</f>
        <v>139</v>
      </c>
      <c r="D55" s="232">
        <f t="shared" si="2"/>
        <v>144</v>
      </c>
      <c r="E55" s="232">
        <f t="shared" si="2"/>
        <v>173</v>
      </c>
      <c r="F55" s="232">
        <f t="shared" si="2"/>
        <v>135</v>
      </c>
      <c r="G55" s="232">
        <f t="shared" si="2"/>
        <v>159</v>
      </c>
      <c r="H55" s="232">
        <f t="shared" si="2"/>
        <v>108</v>
      </c>
      <c r="I55" s="232">
        <f t="shared" si="2"/>
        <v>146</v>
      </c>
      <c r="J55" s="232">
        <f t="shared" si="2"/>
        <v>125</v>
      </c>
      <c r="K55" s="232">
        <f t="shared" si="2"/>
        <v>147</v>
      </c>
      <c r="L55" s="232">
        <f t="shared" si="2"/>
        <v>164</v>
      </c>
      <c r="M55" s="232">
        <f t="shared" si="2"/>
        <v>174</v>
      </c>
      <c r="N55" s="233">
        <f t="shared" si="2"/>
        <v>137</v>
      </c>
      <c r="O55" s="234">
        <f t="shared" si="0"/>
        <v>1751</v>
      </c>
    </row>
    <row r="56" spans="1:15" ht="13.5">
      <c r="A56" s="769"/>
      <c r="B56" s="233" t="s">
        <v>53</v>
      </c>
      <c r="C56" s="434">
        <f t="shared" si="2"/>
        <v>52</v>
      </c>
      <c r="D56" s="232">
        <f t="shared" si="2"/>
        <v>121</v>
      </c>
      <c r="E56" s="232">
        <f t="shared" si="2"/>
        <v>121</v>
      </c>
      <c r="F56" s="232">
        <f t="shared" si="2"/>
        <v>34</v>
      </c>
      <c r="G56" s="232">
        <f t="shared" si="2"/>
        <v>60</v>
      </c>
      <c r="H56" s="232">
        <f t="shared" si="2"/>
        <v>134</v>
      </c>
      <c r="I56" s="232">
        <f t="shared" si="2"/>
        <v>109</v>
      </c>
      <c r="J56" s="232">
        <f t="shared" si="2"/>
        <v>46</v>
      </c>
      <c r="K56" s="232">
        <f t="shared" si="2"/>
        <v>95</v>
      </c>
      <c r="L56" s="232">
        <f t="shared" si="2"/>
        <v>72</v>
      </c>
      <c r="M56" s="232">
        <f t="shared" si="2"/>
        <v>58</v>
      </c>
      <c r="N56" s="233">
        <f t="shared" si="2"/>
        <v>34</v>
      </c>
      <c r="O56" s="234">
        <f t="shared" si="0"/>
        <v>936</v>
      </c>
    </row>
    <row r="57" spans="1:15" ht="14.25">
      <c r="A57" s="427"/>
      <c r="B57" s="233" t="s">
        <v>100</v>
      </c>
      <c r="C57" s="434">
        <f t="shared" si="2"/>
        <v>0</v>
      </c>
      <c r="D57" s="232">
        <f t="shared" si="2"/>
        <v>0</v>
      </c>
      <c r="E57" s="232">
        <f t="shared" si="2"/>
        <v>0</v>
      </c>
      <c r="F57" s="232">
        <f t="shared" si="2"/>
        <v>0</v>
      </c>
      <c r="G57" s="232">
        <f t="shared" si="2"/>
        <v>0</v>
      </c>
      <c r="H57" s="232">
        <f t="shared" si="2"/>
        <v>2</v>
      </c>
      <c r="I57" s="232">
        <f t="shared" si="2"/>
        <v>0</v>
      </c>
      <c r="J57" s="232">
        <f t="shared" si="2"/>
        <v>0</v>
      </c>
      <c r="K57" s="232">
        <f t="shared" si="2"/>
        <v>0</v>
      </c>
      <c r="L57" s="232">
        <f t="shared" si="2"/>
        <v>0</v>
      </c>
      <c r="M57" s="232">
        <f t="shared" si="2"/>
        <v>0</v>
      </c>
      <c r="N57" s="233">
        <f t="shared" si="2"/>
        <v>0</v>
      </c>
      <c r="O57" s="234">
        <f t="shared" si="0"/>
        <v>2</v>
      </c>
    </row>
    <row r="58" spans="1:15" ht="15" thickBot="1">
      <c r="A58" s="435"/>
      <c r="B58" s="339" t="s">
        <v>54</v>
      </c>
      <c r="C58" s="337">
        <f t="shared" si="2"/>
        <v>6</v>
      </c>
      <c r="D58" s="257">
        <f t="shared" si="2"/>
        <v>9</v>
      </c>
      <c r="E58" s="257">
        <f t="shared" si="2"/>
        <v>13</v>
      </c>
      <c r="F58" s="257">
        <f t="shared" si="2"/>
        <v>13</v>
      </c>
      <c r="G58" s="257">
        <f t="shared" si="2"/>
        <v>18</v>
      </c>
      <c r="H58" s="257">
        <f t="shared" si="2"/>
        <v>10</v>
      </c>
      <c r="I58" s="257">
        <f t="shared" si="2"/>
        <v>17</v>
      </c>
      <c r="J58" s="257">
        <f t="shared" si="2"/>
        <v>8</v>
      </c>
      <c r="K58" s="257">
        <f t="shared" si="2"/>
        <v>6</v>
      </c>
      <c r="L58" s="257">
        <f t="shared" si="2"/>
        <v>30</v>
      </c>
      <c r="M58" s="257">
        <f t="shared" si="2"/>
        <v>26</v>
      </c>
      <c r="N58" s="339">
        <f t="shared" si="2"/>
        <v>20</v>
      </c>
      <c r="O58" s="437">
        <f t="shared" si="0"/>
        <v>176</v>
      </c>
    </row>
    <row r="59" spans="1:15" ht="13.5">
      <c r="A59" s="415"/>
      <c r="B59" s="7"/>
      <c r="C59" s="7"/>
      <c r="D59" s="7"/>
      <c r="E59" s="7"/>
      <c r="F59" s="7"/>
      <c r="G59" s="7"/>
      <c r="H59" s="7"/>
      <c r="I59" s="7"/>
      <c r="J59" s="7"/>
      <c r="K59" s="7"/>
      <c r="L59" s="167"/>
      <c r="M59" s="7"/>
      <c r="N59" s="167"/>
      <c r="O59" s="7"/>
    </row>
    <row r="60" spans="1:15" ht="13.5">
      <c r="A60" s="415"/>
      <c r="B60" s="7"/>
      <c r="C60" s="7"/>
      <c r="D60" s="7"/>
      <c r="E60" s="7"/>
      <c r="F60" s="7"/>
      <c r="G60" s="7"/>
      <c r="H60" s="7"/>
      <c r="I60" s="7"/>
      <c r="J60" s="7"/>
      <c r="K60" s="7"/>
      <c r="L60" s="7"/>
      <c r="M60" s="7"/>
      <c r="N60" s="7"/>
      <c r="O60" s="7"/>
    </row>
    <row r="61" spans="1:15" ht="13.5">
      <c r="A61" s="415"/>
      <c r="B61" s="7"/>
      <c r="C61" s="7"/>
      <c r="D61" s="7"/>
      <c r="E61" s="7"/>
      <c r="F61" s="7"/>
      <c r="G61" s="7"/>
      <c r="H61" s="7"/>
      <c r="I61" s="7"/>
      <c r="J61" s="7"/>
      <c r="K61" s="7"/>
      <c r="L61" s="7"/>
      <c r="M61" s="7"/>
      <c r="N61" s="7"/>
      <c r="O61" s="7"/>
    </row>
    <row r="62" spans="1:15" ht="13.5">
      <c r="A62" s="415"/>
      <c r="B62" s="7"/>
      <c r="C62" s="7"/>
      <c r="D62" s="7"/>
      <c r="E62" s="7"/>
      <c r="F62" s="7"/>
      <c r="G62" s="7"/>
      <c r="H62" s="7"/>
      <c r="I62" s="7"/>
      <c r="J62" s="7"/>
      <c r="K62" s="7"/>
      <c r="L62" s="7"/>
      <c r="M62" s="7"/>
      <c r="N62" s="7"/>
      <c r="O62" s="7"/>
    </row>
    <row r="63" spans="1:15" ht="13.5">
      <c r="A63" s="415"/>
      <c r="B63" s="7"/>
      <c r="C63" s="7"/>
      <c r="D63" s="7"/>
      <c r="E63" s="7"/>
      <c r="F63" s="7"/>
      <c r="G63" s="7"/>
      <c r="H63" s="7"/>
      <c r="I63" s="7"/>
      <c r="J63" s="7"/>
      <c r="K63" s="7"/>
      <c r="L63" s="7"/>
      <c r="M63" s="7"/>
      <c r="N63" s="7"/>
      <c r="O63" s="7"/>
    </row>
    <row r="64" spans="1:15" ht="13.5">
      <c r="A64" s="415"/>
      <c r="B64" s="7"/>
      <c r="C64" s="7"/>
      <c r="D64" s="7"/>
      <c r="E64" s="7"/>
      <c r="F64" s="7"/>
      <c r="G64" s="7"/>
      <c r="H64" s="7"/>
      <c r="I64" s="7"/>
      <c r="J64" s="7"/>
      <c r="K64" s="7"/>
      <c r="L64" s="7"/>
      <c r="M64" s="7"/>
      <c r="N64" s="7"/>
      <c r="O64" s="7"/>
    </row>
    <row r="65" spans="1:15" ht="13.5">
      <c r="A65" s="415"/>
      <c r="B65" s="415"/>
      <c r="C65" s="415"/>
      <c r="D65" s="415"/>
      <c r="E65" s="415"/>
      <c r="F65" s="415"/>
      <c r="G65" s="415"/>
      <c r="H65" s="415"/>
      <c r="I65" s="415"/>
      <c r="J65" s="415"/>
      <c r="K65" s="415"/>
      <c r="L65" s="415"/>
      <c r="M65" s="415"/>
      <c r="N65" s="415"/>
      <c r="O65" s="415"/>
    </row>
    <row r="66" spans="1:15" ht="13.5">
      <c r="A66" s="415"/>
      <c r="B66" s="415"/>
      <c r="C66" s="415"/>
      <c r="D66" s="415"/>
      <c r="E66" s="415"/>
      <c r="F66" s="415"/>
      <c r="G66" s="415"/>
      <c r="H66" s="415"/>
      <c r="I66" s="415"/>
      <c r="J66" s="415"/>
      <c r="K66" s="415"/>
      <c r="L66" s="415"/>
      <c r="M66" s="415"/>
      <c r="N66" s="415"/>
      <c r="O66" s="415"/>
    </row>
    <row r="67" spans="1:15" ht="13.5">
      <c r="A67" s="415"/>
      <c r="B67" s="415"/>
      <c r="C67" s="415"/>
      <c r="D67" s="415"/>
      <c r="E67" s="415"/>
      <c r="F67" s="415"/>
      <c r="G67" s="415"/>
      <c r="H67" s="415"/>
      <c r="I67" s="415"/>
      <c r="J67" s="415"/>
      <c r="K67" s="415"/>
      <c r="L67" s="415"/>
      <c r="M67" s="415"/>
      <c r="N67" s="415"/>
      <c r="O67" s="415"/>
    </row>
    <row r="68" spans="1:15" ht="13.5">
      <c r="A68" s="415"/>
      <c r="B68" s="415"/>
      <c r="C68" s="415"/>
      <c r="D68" s="415"/>
      <c r="E68" s="415"/>
      <c r="F68" s="415"/>
      <c r="G68" s="415"/>
      <c r="H68" s="415"/>
      <c r="I68" s="415"/>
      <c r="J68" s="415"/>
      <c r="K68" s="415"/>
      <c r="L68" s="415"/>
      <c r="M68" s="415"/>
      <c r="N68" s="415"/>
      <c r="O68" s="415"/>
    </row>
    <row r="69" spans="1:15" ht="13.5">
      <c r="A69" s="415"/>
      <c r="B69" s="415"/>
      <c r="C69" s="415"/>
      <c r="D69" s="415"/>
      <c r="E69" s="415"/>
      <c r="F69" s="415"/>
      <c r="G69" s="415"/>
      <c r="H69" s="415"/>
      <c r="I69" s="415"/>
      <c r="J69" s="415"/>
      <c r="K69" s="415"/>
      <c r="L69" s="415"/>
      <c r="M69" s="415"/>
      <c r="N69" s="415"/>
      <c r="O69" s="415"/>
    </row>
    <row r="70" spans="1:15" ht="13.5">
      <c r="A70" s="415"/>
      <c r="B70" s="415"/>
      <c r="C70" s="415"/>
      <c r="D70" s="415"/>
      <c r="E70" s="415"/>
      <c r="F70" s="415"/>
      <c r="G70" s="415"/>
      <c r="H70" s="415"/>
      <c r="I70" s="415"/>
      <c r="J70" s="415"/>
      <c r="K70" s="415"/>
      <c r="L70" s="415"/>
      <c r="M70" s="415"/>
      <c r="N70" s="415"/>
      <c r="O70" s="415"/>
    </row>
    <row r="71" spans="1:15" ht="13.5">
      <c r="A71" s="415"/>
      <c r="B71" s="415"/>
      <c r="C71" s="415"/>
      <c r="D71" s="415"/>
      <c r="E71" s="415"/>
      <c r="F71" s="415"/>
      <c r="G71" s="415"/>
      <c r="H71" s="415"/>
      <c r="I71" s="415"/>
      <c r="J71" s="415"/>
      <c r="K71" s="415"/>
      <c r="L71" s="415"/>
      <c r="M71" s="415"/>
      <c r="N71" s="415"/>
      <c r="O71" s="415"/>
    </row>
    <row r="72" spans="1:15" ht="13.5">
      <c r="A72" s="415"/>
      <c r="B72" s="415"/>
      <c r="C72" s="415"/>
      <c r="D72" s="415"/>
      <c r="E72" s="415"/>
      <c r="F72" s="415"/>
      <c r="G72" s="415"/>
      <c r="H72" s="415"/>
      <c r="I72" s="415"/>
      <c r="J72" s="415"/>
      <c r="K72" s="415"/>
      <c r="L72" s="415"/>
      <c r="M72" s="415"/>
      <c r="N72" s="415"/>
      <c r="O72" s="415"/>
    </row>
    <row r="73" spans="1:15" ht="13.5">
      <c r="A73" s="415"/>
      <c r="B73" s="415"/>
      <c r="C73" s="415"/>
      <c r="D73" s="415"/>
      <c r="E73" s="415"/>
      <c r="F73" s="415"/>
      <c r="G73" s="415"/>
      <c r="H73" s="415"/>
      <c r="I73" s="415"/>
      <c r="J73" s="415"/>
      <c r="K73" s="415"/>
      <c r="L73" s="415"/>
      <c r="M73" s="415"/>
      <c r="N73" s="415"/>
      <c r="O73" s="415"/>
    </row>
    <row r="74" spans="1:15" ht="13.5">
      <c r="A74" s="415"/>
      <c r="B74" s="415"/>
      <c r="C74" s="415"/>
      <c r="D74" s="415"/>
      <c r="E74" s="415"/>
      <c r="F74" s="415"/>
      <c r="G74" s="415"/>
      <c r="H74" s="415"/>
      <c r="I74" s="415"/>
      <c r="J74" s="415"/>
      <c r="K74" s="415"/>
      <c r="L74" s="415"/>
      <c r="M74" s="415"/>
      <c r="N74" s="415"/>
      <c r="O74" s="415"/>
    </row>
    <row r="75" spans="1:15" ht="13.5">
      <c r="A75" s="415"/>
      <c r="B75" s="415"/>
      <c r="C75" s="415"/>
      <c r="D75" s="415"/>
      <c r="E75" s="415"/>
      <c r="F75" s="415"/>
      <c r="G75" s="415"/>
      <c r="H75" s="415"/>
      <c r="I75" s="415"/>
      <c r="J75" s="415"/>
      <c r="K75" s="415"/>
      <c r="L75" s="415"/>
      <c r="M75" s="415"/>
      <c r="N75" s="415"/>
      <c r="O75" s="415"/>
    </row>
    <row r="76" spans="1:15" ht="13.5">
      <c r="A76" s="415"/>
      <c r="B76" s="415"/>
      <c r="C76" s="415"/>
      <c r="D76" s="415"/>
      <c r="E76" s="415"/>
      <c r="F76" s="415"/>
      <c r="G76" s="415"/>
      <c r="H76" s="415"/>
      <c r="I76" s="415"/>
      <c r="J76" s="415"/>
      <c r="K76" s="415"/>
      <c r="L76" s="415"/>
      <c r="M76" s="415"/>
      <c r="N76" s="415"/>
      <c r="O76" s="415"/>
    </row>
    <row r="77" spans="1:15" ht="13.5">
      <c r="A77" s="415"/>
      <c r="B77" s="415"/>
      <c r="C77" s="415"/>
      <c r="D77" s="415"/>
      <c r="E77" s="415"/>
      <c r="F77" s="415"/>
      <c r="G77" s="415"/>
      <c r="H77" s="415"/>
      <c r="I77" s="415"/>
      <c r="J77" s="415"/>
      <c r="K77" s="415"/>
      <c r="L77" s="415"/>
      <c r="M77" s="415"/>
      <c r="N77" s="415"/>
      <c r="O77" s="415"/>
    </row>
    <row r="78" spans="1:15" ht="13.5">
      <c r="A78" s="415"/>
      <c r="B78" s="415"/>
      <c r="C78" s="415"/>
      <c r="D78" s="415"/>
      <c r="E78" s="415"/>
      <c r="F78" s="415"/>
      <c r="G78" s="415"/>
      <c r="H78" s="415"/>
      <c r="I78" s="415"/>
      <c r="J78" s="415"/>
      <c r="K78" s="415"/>
      <c r="L78" s="415"/>
      <c r="M78" s="415"/>
      <c r="N78" s="415"/>
      <c r="O78" s="415"/>
    </row>
  </sheetData>
  <sheetProtection/>
  <mergeCells count="9">
    <mergeCell ref="A34:A38"/>
    <mergeCell ref="A54:A56"/>
    <mergeCell ref="A39:A41"/>
    <mergeCell ref="A49:A51"/>
    <mergeCell ref="A44:A46"/>
    <mergeCell ref="A14:A16"/>
    <mergeCell ref="A9:A11"/>
    <mergeCell ref="A19:A21"/>
    <mergeCell ref="A29:A33"/>
  </mergeCells>
  <printOptions/>
  <pageMargins left="0.75" right="0.75" top="0.33" bottom="0.49" header="0.2" footer="0.2"/>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workbookViewId="0" topLeftCell="A1">
      <pane xSplit="2" ySplit="4" topLeftCell="F5" activePane="bottomRight" state="frozen"/>
      <selection pane="topLeft" activeCell="C25" sqref="C25"/>
      <selection pane="topRight" activeCell="C25" sqref="C25"/>
      <selection pane="bottomLeft" activeCell="C25" sqref="C25"/>
      <selection pane="bottomRight" activeCell="N34" sqref="N34"/>
    </sheetView>
  </sheetViews>
  <sheetFormatPr defaultColWidth="9.00390625" defaultRowHeight="13.5"/>
  <sheetData>
    <row r="1" spans="1:15" ht="17.25">
      <c r="A1" s="438"/>
      <c r="B1" s="439"/>
      <c r="C1" s="7"/>
      <c r="D1" s="7"/>
      <c r="E1" s="7"/>
      <c r="F1" s="216" t="s">
        <v>164</v>
      </c>
      <c r="G1" s="216"/>
      <c r="H1" s="216"/>
      <c r="I1" s="7"/>
      <c r="J1" s="216" t="s">
        <v>190</v>
      </c>
      <c r="K1" s="216"/>
      <c r="L1" s="7"/>
      <c r="M1" s="7"/>
      <c r="N1" s="7"/>
      <c r="O1" s="7"/>
    </row>
    <row r="2" spans="1:15" ht="13.5">
      <c r="A2" s="438"/>
      <c r="B2" s="438"/>
      <c r="C2" s="438"/>
      <c r="D2" s="438"/>
      <c r="E2" s="438"/>
      <c r="F2" s="438"/>
      <c r="G2" s="438"/>
      <c r="H2" s="438"/>
      <c r="I2" s="438"/>
      <c r="J2" s="438"/>
      <c r="K2" s="438"/>
      <c r="L2" s="438"/>
      <c r="M2" s="438"/>
      <c r="N2" s="438"/>
      <c r="O2" s="438"/>
    </row>
    <row r="3" spans="1:15" ht="14.25" thickBot="1">
      <c r="A3" s="438"/>
      <c r="B3" s="439"/>
      <c r="C3" s="7"/>
      <c r="D3" s="7"/>
      <c r="E3" s="7"/>
      <c r="F3" s="440" t="s">
        <v>165</v>
      </c>
      <c r="G3" s="7"/>
      <c r="H3" s="7"/>
      <c r="I3" s="7"/>
      <c r="J3" s="7"/>
      <c r="K3" s="7"/>
      <c r="L3" s="7"/>
      <c r="M3" s="7"/>
      <c r="N3" s="440" t="s">
        <v>166</v>
      </c>
      <c r="O3" s="7"/>
    </row>
    <row r="4" spans="1:15" ht="14.25" thickBot="1">
      <c r="A4" s="441"/>
      <c r="B4" s="442"/>
      <c r="C4" s="443" t="s">
        <v>2</v>
      </c>
      <c r="D4" s="444" t="s">
        <v>3</v>
      </c>
      <c r="E4" s="444" t="s">
        <v>4</v>
      </c>
      <c r="F4" s="444" t="s">
        <v>167</v>
      </c>
      <c r="G4" s="444" t="s">
        <v>6</v>
      </c>
      <c r="H4" s="444" t="s">
        <v>7</v>
      </c>
      <c r="I4" s="444" t="s">
        <v>8</v>
      </c>
      <c r="J4" s="444" t="s">
        <v>168</v>
      </c>
      <c r="K4" s="444" t="s">
        <v>10</v>
      </c>
      <c r="L4" s="444" t="s">
        <v>11</v>
      </c>
      <c r="M4" s="445" t="s">
        <v>12</v>
      </c>
      <c r="N4" s="445" t="s">
        <v>13</v>
      </c>
      <c r="O4" s="484" t="s">
        <v>14</v>
      </c>
    </row>
    <row r="5" spans="1:15" ht="15" thickTop="1">
      <c r="A5" s="446"/>
      <c r="B5" s="447" t="s">
        <v>169</v>
      </c>
      <c r="C5" s="448">
        <f>SUM(C6:C9)</f>
        <v>1197</v>
      </c>
      <c r="D5" s="401">
        <f>SUM(D6:D9)</f>
        <v>1464</v>
      </c>
      <c r="E5" s="401">
        <f>SUM(E6:E9)</f>
        <v>1884</v>
      </c>
      <c r="F5" s="401">
        <f aca="true" t="shared" si="0" ref="F5:N5">SUM(F6:F9)</f>
        <v>1654</v>
      </c>
      <c r="G5" s="401">
        <f t="shared" si="0"/>
        <v>1317</v>
      </c>
      <c r="H5" s="401">
        <f t="shared" si="0"/>
        <v>1508</v>
      </c>
      <c r="I5" s="401">
        <f t="shared" si="0"/>
        <v>1733</v>
      </c>
      <c r="J5" s="401">
        <f t="shared" si="0"/>
        <v>1504</v>
      </c>
      <c r="K5" s="401">
        <f t="shared" si="0"/>
        <v>1623</v>
      </c>
      <c r="L5" s="401">
        <f>SUM(L6:L9)</f>
        <v>1578</v>
      </c>
      <c r="M5" s="401">
        <f t="shared" si="0"/>
        <v>1494</v>
      </c>
      <c r="N5" s="401">
        <f t="shared" si="0"/>
        <v>1210</v>
      </c>
      <c r="O5" s="599">
        <f>IF(SUM(C5:N5)="","",SUM(C5:N5))</f>
        <v>18166</v>
      </c>
    </row>
    <row r="6" spans="1:15" ht="14.25">
      <c r="A6" s="451"/>
      <c r="B6" s="452" t="s">
        <v>81</v>
      </c>
      <c r="C6" s="453">
        <f>SUM(C11,C17,C23,C29,C35)</f>
        <v>707</v>
      </c>
      <c r="D6" s="332">
        <v>761</v>
      </c>
      <c r="E6" s="454">
        <v>886</v>
      </c>
      <c r="F6" s="332">
        <v>883</v>
      </c>
      <c r="G6" s="332">
        <v>756</v>
      </c>
      <c r="H6" s="455">
        <v>699</v>
      </c>
      <c r="I6" s="332">
        <v>773</v>
      </c>
      <c r="J6" s="332">
        <v>721</v>
      </c>
      <c r="K6" s="332">
        <v>839</v>
      </c>
      <c r="L6" s="332">
        <v>845</v>
      </c>
      <c r="M6" s="454">
        <v>774</v>
      </c>
      <c r="N6" s="454">
        <v>628</v>
      </c>
      <c r="O6" s="456">
        <f aca="true" t="shared" si="1" ref="O6:O26">IF(SUM(C6:N6)="","",SUM(C6:N6))</f>
        <v>9272</v>
      </c>
    </row>
    <row r="7" spans="1:15" ht="14.25">
      <c r="A7" s="457" t="s">
        <v>170</v>
      </c>
      <c r="B7" s="452" t="s">
        <v>82</v>
      </c>
      <c r="C7" s="453">
        <f>SUM(C12,C18,C24,C30,C36)</f>
        <v>429</v>
      </c>
      <c r="D7" s="332">
        <v>609</v>
      </c>
      <c r="E7" s="454">
        <v>748</v>
      </c>
      <c r="F7" s="332">
        <v>638</v>
      </c>
      <c r="G7" s="332">
        <v>457</v>
      </c>
      <c r="H7" s="455">
        <v>678</v>
      </c>
      <c r="I7" s="332">
        <v>782</v>
      </c>
      <c r="J7" s="332">
        <v>659</v>
      </c>
      <c r="K7" s="332">
        <v>609</v>
      </c>
      <c r="L7" s="332">
        <v>589</v>
      </c>
      <c r="M7" s="454">
        <v>548</v>
      </c>
      <c r="N7" s="454">
        <v>421</v>
      </c>
      <c r="O7" s="456">
        <f t="shared" si="1"/>
        <v>7167</v>
      </c>
    </row>
    <row r="8" spans="1:15" ht="13.5">
      <c r="A8" s="458"/>
      <c r="B8" s="452" t="s">
        <v>83</v>
      </c>
      <c r="C8" s="453">
        <f>SUM(C13,C19,C25,C31,C37)</f>
        <v>2</v>
      </c>
      <c r="D8" s="332">
        <v>1</v>
      </c>
      <c r="E8" s="454">
        <v>103</v>
      </c>
      <c r="F8" s="332">
        <v>0</v>
      </c>
      <c r="G8" s="332">
        <v>0</v>
      </c>
      <c r="H8" s="455">
        <v>3</v>
      </c>
      <c r="I8" s="332">
        <v>3</v>
      </c>
      <c r="J8" s="332">
        <v>1</v>
      </c>
      <c r="K8" s="332">
        <v>3</v>
      </c>
      <c r="L8" s="332">
        <v>0</v>
      </c>
      <c r="M8" s="454">
        <v>7</v>
      </c>
      <c r="N8" s="454">
        <v>9</v>
      </c>
      <c r="O8" s="456">
        <f t="shared" si="1"/>
        <v>132</v>
      </c>
    </row>
    <row r="9" spans="1:15" ht="14.25" thickBot="1">
      <c r="A9" s="459"/>
      <c r="B9" s="460" t="s">
        <v>54</v>
      </c>
      <c r="C9" s="736">
        <f>SUM(C14,C20,C26,C32,C38)</f>
        <v>59</v>
      </c>
      <c r="D9" s="398">
        <v>93</v>
      </c>
      <c r="E9" s="461">
        <v>147</v>
      </c>
      <c r="F9" s="398">
        <v>133</v>
      </c>
      <c r="G9" s="398">
        <v>104</v>
      </c>
      <c r="H9" s="462">
        <v>128</v>
      </c>
      <c r="I9" s="398">
        <v>175</v>
      </c>
      <c r="J9" s="398">
        <v>123</v>
      </c>
      <c r="K9" s="398">
        <v>172</v>
      </c>
      <c r="L9" s="398">
        <v>144</v>
      </c>
      <c r="M9" s="463">
        <v>165</v>
      </c>
      <c r="N9" s="463">
        <v>152</v>
      </c>
      <c r="O9" s="600">
        <f t="shared" si="1"/>
        <v>1595</v>
      </c>
    </row>
    <row r="10" spans="1:15" ht="14.25" thickTop="1">
      <c r="A10" s="776" t="s">
        <v>84</v>
      </c>
      <c r="B10" s="735" t="s">
        <v>14</v>
      </c>
      <c r="C10" s="465">
        <f>SUM(C11:C14)</f>
        <v>1110</v>
      </c>
      <c r="D10" s="172">
        <f>SUM(D11:D14)</f>
        <v>1348</v>
      </c>
      <c r="E10" s="172">
        <f aca="true" t="shared" si="2" ref="E10:N10">SUM(E11:E14)</f>
        <v>1609</v>
      </c>
      <c r="F10" s="172">
        <f t="shared" si="2"/>
        <v>1534</v>
      </c>
      <c r="G10" s="172">
        <f t="shared" si="2"/>
        <v>1260</v>
      </c>
      <c r="H10" s="172">
        <f t="shared" si="2"/>
        <v>1401</v>
      </c>
      <c r="I10" s="172">
        <f t="shared" si="2"/>
        <v>1600</v>
      </c>
      <c r="J10" s="172">
        <f t="shared" si="2"/>
        <v>1425</v>
      </c>
      <c r="K10" s="172">
        <f t="shared" si="2"/>
        <v>1553</v>
      </c>
      <c r="L10" s="172">
        <f t="shared" si="2"/>
        <v>1460</v>
      </c>
      <c r="M10" s="172">
        <f t="shared" si="2"/>
        <v>1363</v>
      </c>
      <c r="N10" s="172">
        <f t="shared" si="2"/>
        <v>1029</v>
      </c>
      <c r="O10" s="599">
        <f t="shared" si="1"/>
        <v>16692</v>
      </c>
    </row>
    <row r="11" spans="1:15" ht="13.5">
      <c r="A11" s="777"/>
      <c r="B11" s="452" t="s">
        <v>81</v>
      </c>
      <c r="C11" s="466">
        <v>680</v>
      </c>
      <c r="D11" s="332">
        <v>727</v>
      </c>
      <c r="E11" s="454">
        <v>860</v>
      </c>
      <c r="F11" s="332">
        <v>855</v>
      </c>
      <c r="G11" s="332">
        <v>731</v>
      </c>
      <c r="H11" s="455">
        <v>678</v>
      </c>
      <c r="I11" s="332">
        <v>740</v>
      </c>
      <c r="J11" s="332">
        <v>683</v>
      </c>
      <c r="K11" s="332">
        <v>796</v>
      </c>
      <c r="L11" s="332">
        <v>802</v>
      </c>
      <c r="M11" s="449">
        <v>719</v>
      </c>
      <c r="N11" s="449">
        <v>583</v>
      </c>
      <c r="O11" s="456">
        <f t="shared" si="1"/>
        <v>8854</v>
      </c>
    </row>
    <row r="12" spans="1:15" ht="13.5">
      <c r="A12" s="777"/>
      <c r="B12" s="452" t="s">
        <v>82</v>
      </c>
      <c r="C12" s="466">
        <v>373</v>
      </c>
      <c r="D12" s="332">
        <v>557</v>
      </c>
      <c r="E12" s="454">
        <v>621</v>
      </c>
      <c r="F12" s="332">
        <v>594</v>
      </c>
      <c r="G12" s="332">
        <v>442</v>
      </c>
      <c r="H12" s="455">
        <v>620</v>
      </c>
      <c r="I12" s="332">
        <v>697</v>
      </c>
      <c r="J12" s="332">
        <v>628</v>
      </c>
      <c r="K12" s="332">
        <v>589</v>
      </c>
      <c r="L12" s="332">
        <v>535</v>
      </c>
      <c r="M12" s="449">
        <v>508</v>
      </c>
      <c r="N12" s="449">
        <v>326</v>
      </c>
      <c r="O12" s="456">
        <f t="shared" si="1"/>
        <v>6490</v>
      </c>
    </row>
    <row r="13" spans="1:15" ht="13.5">
      <c r="A13" s="458"/>
      <c r="B13" s="452" t="s">
        <v>83</v>
      </c>
      <c r="C13" s="466">
        <v>2</v>
      </c>
      <c r="D13" s="332">
        <v>1</v>
      </c>
      <c r="E13" s="454">
        <v>3</v>
      </c>
      <c r="F13" s="332">
        <v>0</v>
      </c>
      <c r="G13" s="332">
        <v>0</v>
      </c>
      <c r="H13" s="455">
        <v>3</v>
      </c>
      <c r="I13" s="332">
        <v>3</v>
      </c>
      <c r="J13" s="332">
        <v>1</v>
      </c>
      <c r="K13" s="332">
        <v>2</v>
      </c>
      <c r="L13" s="332">
        <v>0</v>
      </c>
      <c r="M13" s="449">
        <v>1</v>
      </c>
      <c r="N13" s="449">
        <v>3</v>
      </c>
      <c r="O13" s="456">
        <f t="shared" si="1"/>
        <v>19</v>
      </c>
    </row>
    <row r="14" spans="1:15" ht="14.25" thickBot="1">
      <c r="A14" s="458"/>
      <c r="B14" s="467" t="s">
        <v>54</v>
      </c>
      <c r="C14" s="468">
        <v>55</v>
      </c>
      <c r="D14" s="126">
        <v>63</v>
      </c>
      <c r="E14" s="469">
        <v>125</v>
      </c>
      <c r="F14" s="126">
        <v>85</v>
      </c>
      <c r="G14" s="126">
        <v>87</v>
      </c>
      <c r="H14" s="470">
        <v>100</v>
      </c>
      <c r="I14" s="126">
        <v>160</v>
      </c>
      <c r="J14" s="126">
        <v>113</v>
      </c>
      <c r="K14" s="126">
        <v>166</v>
      </c>
      <c r="L14" s="126">
        <v>123</v>
      </c>
      <c r="M14" s="463">
        <v>135</v>
      </c>
      <c r="N14" s="463">
        <v>117</v>
      </c>
      <c r="O14" s="600">
        <f t="shared" si="1"/>
        <v>1329</v>
      </c>
    </row>
    <row r="15" spans="1:15" s="512" customFormat="1" ht="15.75" thickBot="1" thickTop="1">
      <c r="A15" s="602" t="s">
        <v>85</v>
      </c>
      <c r="B15" s="603"/>
      <c r="C15" s="604">
        <f>IF(C5="","",C10/C5)</f>
        <v>0.9273182957393483</v>
      </c>
      <c r="D15" s="604">
        <f aca="true" t="shared" si="3" ref="D15:N15">IF(D5="","",D10/D5)</f>
        <v>0.9207650273224044</v>
      </c>
      <c r="E15" s="604">
        <f t="shared" si="3"/>
        <v>0.8540339702760085</v>
      </c>
      <c r="F15" s="604">
        <f t="shared" si="3"/>
        <v>0.9274486094316807</v>
      </c>
      <c r="G15" s="604">
        <f t="shared" si="3"/>
        <v>0.9567198177676538</v>
      </c>
      <c r="H15" s="604">
        <f t="shared" si="3"/>
        <v>0.9290450928381963</v>
      </c>
      <c r="I15" s="604">
        <f t="shared" si="3"/>
        <v>0.9232544720138488</v>
      </c>
      <c r="J15" s="604">
        <f t="shared" si="3"/>
        <v>0.9474734042553191</v>
      </c>
      <c r="K15" s="604">
        <f t="shared" si="3"/>
        <v>0.9568699938385705</v>
      </c>
      <c r="L15" s="604">
        <f t="shared" si="3"/>
        <v>0.9252217997465145</v>
      </c>
      <c r="M15" s="604">
        <f t="shared" si="3"/>
        <v>0.9123159303882196</v>
      </c>
      <c r="N15" s="604">
        <f t="shared" si="3"/>
        <v>0.8504132231404958</v>
      </c>
      <c r="O15" s="605">
        <f>IF(O5="","",O10/O5)</f>
        <v>0.9188594076846857</v>
      </c>
    </row>
    <row r="16" spans="1:15" ht="14.25" thickTop="1">
      <c r="A16" s="776" t="s">
        <v>86</v>
      </c>
      <c r="B16" s="447" t="s">
        <v>14</v>
      </c>
      <c r="C16" s="471">
        <f>SUM(C17:C20)</f>
        <v>26</v>
      </c>
      <c r="D16" s="172">
        <f>SUM(D17:D20)</f>
        <v>16</v>
      </c>
      <c r="E16" s="172">
        <f aca="true" t="shared" si="4" ref="E16:N16">SUM(E17:E20)</f>
        <v>15</v>
      </c>
      <c r="F16" s="172">
        <f t="shared" si="4"/>
        <v>36</v>
      </c>
      <c r="G16" s="172">
        <f t="shared" si="4"/>
        <v>0</v>
      </c>
      <c r="H16" s="172">
        <f t="shared" si="4"/>
        <v>0</v>
      </c>
      <c r="I16" s="172">
        <f t="shared" si="4"/>
        <v>3</v>
      </c>
      <c r="J16" s="172">
        <f t="shared" si="4"/>
        <v>5</v>
      </c>
      <c r="K16" s="172">
        <f t="shared" si="4"/>
        <v>0</v>
      </c>
      <c r="L16" s="172">
        <f t="shared" si="4"/>
        <v>0</v>
      </c>
      <c r="M16" s="172">
        <f t="shared" si="4"/>
        <v>0</v>
      </c>
      <c r="N16" s="172">
        <f t="shared" si="4"/>
        <v>23</v>
      </c>
      <c r="O16" s="450">
        <f t="shared" si="1"/>
        <v>124</v>
      </c>
    </row>
    <row r="17" spans="1:15" ht="13.5">
      <c r="A17" s="777"/>
      <c r="B17" s="452" t="s">
        <v>81</v>
      </c>
      <c r="C17" s="473">
        <v>0</v>
      </c>
      <c r="D17" s="474">
        <v>0</v>
      </c>
      <c r="E17" s="454">
        <v>0</v>
      </c>
      <c r="F17" s="474">
        <v>0</v>
      </c>
      <c r="G17" s="474">
        <v>0</v>
      </c>
      <c r="H17" s="475">
        <v>0</v>
      </c>
      <c r="I17" s="474">
        <v>0</v>
      </c>
      <c r="J17" s="474">
        <v>0</v>
      </c>
      <c r="K17" s="474">
        <v>0</v>
      </c>
      <c r="L17" s="474">
        <v>0</v>
      </c>
      <c r="M17" s="449">
        <v>0</v>
      </c>
      <c r="N17" s="449">
        <v>0</v>
      </c>
      <c r="O17" s="456">
        <f t="shared" si="1"/>
        <v>0</v>
      </c>
    </row>
    <row r="18" spans="1:15" ht="13.5">
      <c r="A18" s="777"/>
      <c r="B18" s="452" t="s">
        <v>82</v>
      </c>
      <c r="C18" s="473">
        <v>26</v>
      </c>
      <c r="D18" s="474">
        <v>16</v>
      </c>
      <c r="E18" s="454">
        <v>15</v>
      </c>
      <c r="F18" s="474">
        <v>36</v>
      </c>
      <c r="G18" s="332">
        <v>0</v>
      </c>
      <c r="H18" s="455">
        <v>0</v>
      </c>
      <c r="I18" s="332">
        <v>3</v>
      </c>
      <c r="J18" s="332">
        <v>5</v>
      </c>
      <c r="K18" s="332">
        <v>0</v>
      </c>
      <c r="L18" s="332">
        <v>0</v>
      </c>
      <c r="M18" s="449">
        <v>0</v>
      </c>
      <c r="N18" s="449">
        <v>23</v>
      </c>
      <c r="O18" s="456">
        <f t="shared" si="1"/>
        <v>124</v>
      </c>
    </row>
    <row r="19" spans="1:15" ht="13.5">
      <c r="A19" s="458"/>
      <c r="B19" s="452" t="s">
        <v>83</v>
      </c>
      <c r="C19" s="473">
        <v>0</v>
      </c>
      <c r="D19" s="474">
        <v>0</v>
      </c>
      <c r="E19" s="454">
        <v>0</v>
      </c>
      <c r="F19" s="474">
        <v>0</v>
      </c>
      <c r="G19" s="474">
        <v>0</v>
      </c>
      <c r="H19" s="475">
        <v>0</v>
      </c>
      <c r="I19" s="474">
        <v>0</v>
      </c>
      <c r="J19" s="474">
        <v>0</v>
      </c>
      <c r="K19" s="474">
        <v>0</v>
      </c>
      <c r="L19" s="474">
        <v>0</v>
      </c>
      <c r="M19" s="449">
        <v>0</v>
      </c>
      <c r="N19" s="449">
        <v>0</v>
      </c>
      <c r="O19" s="456">
        <f t="shared" si="1"/>
        <v>0</v>
      </c>
    </row>
    <row r="20" spans="1:15" ht="14.25" thickBot="1">
      <c r="A20" s="458"/>
      <c r="B20" s="467" t="s">
        <v>54</v>
      </c>
      <c r="C20" s="476">
        <v>0</v>
      </c>
      <c r="D20" s="474">
        <v>0</v>
      </c>
      <c r="E20" s="469">
        <v>0</v>
      </c>
      <c r="F20" s="56">
        <v>0</v>
      </c>
      <c r="G20" s="56">
        <v>0</v>
      </c>
      <c r="H20" s="57">
        <v>0</v>
      </c>
      <c r="I20" s="56">
        <v>0</v>
      </c>
      <c r="J20" s="56">
        <v>0</v>
      </c>
      <c r="K20" s="56">
        <v>0</v>
      </c>
      <c r="L20" s="56">
        <v>0</v>
      </c>
      <c r="M20" s="463">
        <v>0</v>
      </c>
      <c r="N20" s="463">
        <v>0</v>
      </c>
      <c r="O20" s="601">
        <f t="shared" si="1"/>
        <v>0</v>
      </c>
    </row>
    <row r="21" spans="1:16" s="512" customFormat="1" ht="15.75" thickBot="1" thickTop="1">
      <c r="A21" s="602" t="s">
        <v>87</v>
      </c>
      <c r="B21" s="603"/>
      <c r="C21" s="604">
        <f>IF(C11="","",C16/C5)</f>
        <v>0.02172096908939014</v>
      </c>
      <c r="D21" s="604">
        <f aca="true" t="shared" si="5" ref="D21:N21">IF(D11="","",D16/D5)</f>
        <v>0.01092896174863388</v>
      </c>
      <c r="E21" s="604">
        <f t="shared" si="5"/>
        <v>0.007961783439490446</v>
      </c>
      <c r="F21" s="604">
        <f t="shared" si="5"/>
        <v>0.02176541717049577</v>
      </c>
      <c r="G21" s="604">
        <f t="shared" si="5"/>
        <v>0</v>
      </c>
      <c r="H21" s="604">
        <f t="shared" si="5"/>
        <v>0</v>
      </c>
      <c r="I21" s="604">
        <f t="shared" si="5"/>
        <v>0.0017311021350259665</v>
      </c>
      <c r="J21" s="604">
        <f t="shared" si="5"/>
        <v>0.003324468085106383</v>
      </c>
      <c r="K21" s="604">
        <f t="shared" si="5"/>
        <v>0</v>
      </c>
      <c r="L21" s="604">
        <f t="shared" si="5"/>
        <v>0</v>
      </c>
      <c r="M21" s="604">
        <f t="shared" si="5"/>
        <v>0</v>
      </c>
      <c r="N21" s="604">
        <f t="shared" si="5"/>
        <v>0.019008264462809916</v>
      </c>
      <c r="O21" s="612">
        <f>IF(O11="","",O16/O5)</f>
        <v>0.006825938566552901</v>
      </c>
      <c r="P21" s="613"/>
    </row>
    <row r="22" spans="1:15" ht="14.25" thickTop="1">
      <c r="A22" s="778" t="s">
        <v>175</v>
      </c>
      <c r="B22" s="447" t="s">
        <v>14</v>
      </c>
      <c r="C22" s="465">
        <f>SUM(C23:C26)</f>
        <v>44</v>
      </c>
      <c r="D22" s="172">
        <f>SUM(D23:D26)</f>
        <v>81</v>
      </c>
      <c r="E22" s="172">
        <f aca="true" t="shared" si="6" ref="E22:N22">SUM(E23:E26)</f>
        <v>86</v>
      </c>
      <c r="F22" s="172">
        <f t="shared" si="6"/>
        <v>67</v>
      </c>
      <c r="G22" s="172">
        <f t="shared" si="6"/>
        <v>42</v>
      </c>
      <c r="H22" s="172">
        <f t="shared" si="6"/>
        <v>93</v>
      </c>
      <c r="I22" s="172">
        <f t="shared" si="6"/>
        <v>116</v>
      </c>
      <c r="J22" s="172">
        <f t="shared" si="6"/>
        <v>41</v>
      </c>
      <c r="K22" s="172">
        <f t="shared" si="6"/>
        <v>54</v>
      </c>
      <c r="L22" s="172">
        <f t="shared" si="6"/>
        <v>96</v>
      </c>
      <c r="M22" s="172">
        <f t="shared" si="6"/>
        <v>164</v>
      </c>
      <c r="N22" s="172">
        <f t="shared" si="6"/>
        <v>135</v>
      </c>
      <c r="O22" s="450">
        <f t="shared" si="1"/>
        <v>1019</v>
      </c>
    </row>
    <row r="23" spans="1:15" ht="13.5">
      <c r="A23" s="779"/>
      <c r="B23" s="452" t="s">
        <v>81</v>
      </c>
      <c r="C23" s="466">
        <v>10</v>
      </c>
      <c r="D23" s="332">
        <v>16</v>
      </c>
      <c r="E23" s="454">
        <v>16</v>
      </c>
      <c r="F23" s="332">
        <v>13</v>
      </c>
      <c r="G23" s="332">
        <v>11</v>
      </c>
      <c r="H23" s="455">
        <v>10</v>
      </c>
      <c r="I23" s="332">
        <v>22</v>
      </c>
      <c r="J23" s="332">
        <v>22</v>
      </c>
      <c r="K23" s="332">
        <v>29</v>
      </c>
      <c r="L23" s="332">
        <v>22</v>
      </c>
      <c r="M23" s="454">
        <v>100</v>
      </c>
      <c r="N23" s="454">
        <v>28</v>
      </c>
      <c r="O23" s="456">
        <f t="shared" si="1"/>
        <v>299</v>
      </c>
    </row>
    <row r="24" spans="1:15" ht="13.5">
      <c r="A24" s="779"/>
      <c r="B24" s="452" t="s">
        <v>82</v>
      </c>
      <c r="C24" s="466">
        <v>30</v>
      </c>
      <c r="D24" s="332">
        <v>36</v>
      </c>
      <c r="E24" s="454">
        <v>48</v>
      </c>
      <c r="F24" s="332">
        <v>8</v>
      </c>
      <c r="G24" s="332">
        <v>15</v>
      </c>
      <c r="H24" s="455">
        <v>58</v>
      </c>
      <c r="I24" s="332">
        <v>82</v>
      </c>
      <c r="J24" s="332">
        <v>10</v>
      </c>
      <c r="K24" s="332">
        <v>20</v>
      </c>
      <c r="L24" s="332">
        <v>54</v>
      </c>
      <c r="M24" s="454">
        <v>36</v>
      </c>
      <c r="N24" s="454">
        <v>72</v>
      </c>
      <c r="O24" s="456">
        <f t="shared" si="1"/>
        <v>469</v>
      </c>
    </row>
    <row r="25" spans="1:15" ht="13.5">
      <c r="A25" s="780"/>
      <c r="B25" s="452" t="s">
        <v>83</v>
      </c>
      <c r="C25" s="473">
        <v>0</v>
      </c>
      <c r="D25" s="474">
        <v>0</v>
      </c>
      <c r="E25" s="454">
        <v>0</v>
      </c>
      <c r="F25" s="474">
        <v>0</v>
      </c>
      <c r="G25" s="332">
        <v>0</v>
      </c>
      <c r="H25" s="475">
        <v>0</v>
      </c>
      <c r="I25" s="474">
        <v>0</v>
      </c>
      <c r="J25" s="474">
        <v>0</v>
      </c>
      <c r="K25" s="474">
        <v>0</v>
      </c>
      <c r="L25" s="474">
        <v>0</v>
      </c>
      <c r="M25" s="454">
        <v>0</v>
      </c>
      <c r="N25" s="454">
        <v>0</v>
      </c>
      <c r="O25" s="456">
        <f t="shared" si="1"/>
        <v>0</v>
      </c>
    </row>
    <row r="26" spans="1:15" ht="14.25" thickBot="1">
      <c r="A26" s="781"/>
      <c r="B26" s="467" t="s">
        <v>54</v>
      </c>
      <c r="C26" s="468">
        <v>4</v>
      </c>
      <c r="D26" s="126">
        <v>29</v>
      </c>
      <c r="E26" s="469">
        <v>22</v>
      </c>
      <c r="F26" s="126">
        <v>46</v>
      </c>
      <c r="G26" s="126">
        <v>16</v>
      </c>
      <c r="H26" s="470">
        <v>25</v>
      </c>
      <c r="I26" s="126">
        <v>12</v>
      </c>
      <c r="J26" s="126">
        <v>9</v>
      </c>
      <c r="K26" s="126">
        <v>5</v>
      </c>
      <c r="L26" s="126">
        <v>20</v>
      </c>
      <c r="M26" s="463">
        <v>28</v>
      </c>
      <c r="N26" s="463">
        <v>35</v>
      </c>
      <c r="O26" s="464">
        <f t="shared" si="1"/>
        <v>251</v>
      </c>
    </row>
    <row r="27" spans="1:15" s="512" customFormat="1" ht="15.75" thickBot="1" thickTop="1">
      <c r="A27" s="602" t="s">
        <v>88</v>
      </c>
      <c r="B27" s="603"/>
      <c r="C27" s="604">
        <f>IF(C5="","",C22/C5)</f>
        <v>0.036758563074352546</v>
      </c>
      <c r="D27" s="604">
        <f aca="true" t="shared" si="7" ref="D27:N27">IF(D5="","",D22/D5)</f>
        <v>0.055327868852459015</v>
      </c>
      <c r="E27" s="604">
        <f t="shared" si="7"/>
        <v>0.045647558386411886</v>
      </c>
      <c r="F27" s="604">
        <f t="shared" si="7"/>
        <v>0.04050785973397823</v>
      </c>
      <c r="G27" s="604">
        <f t="shared" si="7"/>
        <v>0.03189066059225513</v>
      </c>
      <c r="H27" s="604">
        <f t="shared" si="7"/>
        <v>0.0616710875331565</v>
      </c>
      <c r="I27" s="604">
        <f t="shared" si="7"/>
        <v>0.06693594922100404</v>
      </c>
      <c r="J27" s="604">
        <f t="shared" si="7"/>
        <v>0.02726063829787234</v>
      </c>
      <c r="K27" s="604">
        <f t="shared" si="7"/>
        <v>0.033271719038817</v>
      </c>
      <c r="L27" s="604">
        <f t="shared" si="7"/>
        <v>0.060836501901140684</v>
      </c>
      <c r="M27" s="604">
        <f t="shared" si="7"/>
        <v>0.10977242302543508</v>
      </c>
      <c r="N27" s="604">
        <f t="shared" si="7"/>
        <v>0.1115702479338843</v>
      </c>
      <c r="O27" s="611">
        <f>IF(O5="","",O22/O5)</f>
        <v>0.056093801607398436</v>
      </c>
    </row>
    <row r="28" spans="1:15" ht="14.25" thickTop="1">
      <c r="A28" s="778" t="s">
        <v>171</v>
      </c>
      <c r="B28" s="447" t="s">
        <v>14</v>
      </c>
      <c r="C28" s="471">
        <f>SUM(C29:C32)</f>
        <v>0</v>
      </c>
      <c r="D28" s="472">
        <f>SUM(D29:D32)</f>
        <v>0</v>
      </c>
      <c r="E28" s="472">
        <f aca="true" t="shared" si="8" ref="E28:N28">SUM(E29:E32)</f>
        <v>0</v>
      </c>
      <c r="F28" s="472">
        <f t="shared" si="8"/>
        <v>0</v>
      </c>
      <c r="G28" s="472">
        <f t="shared" si="8"/>
        <v>0</v>
      </c>
      <c r="H28" s="472">
        <f t="shared" si="8"/>
        <v>0</v>
      </c>
      <c r="I28" s="472">
        <f t="shared" si="8"/>
        <v>0</v>
      </c>
      <c r="J28" s="472">
        <f t="shared" si="8"/>
        <v>0</v>
      </c>
      <c r="K28" s="472">
        <v>0</v>
      </c>
      <c r="L28" s="472">
        <f t="shared" si="8"/>
        <v>0</v>
      </c>
      <c r="M28" s="472">
        <f t="shared" si="8"/>
        <v>0</v>
      </c>
      <c r="N28" s="472">
        <f t="shared" si="8"/>
        <v>0</v>
      </c>
      <c r="O28" s="450">
        <f>IF(SUM(C28:N28)="","",SUM(C28:N28))</f>
        <v>0</v>
      </c>
    </row>
    <row r="29" spans="1:15" ht="13.5">
      <c r="A29" s="779"/>
      <c r="B29" s="452" t="s">
        <v>81</v>
      </c>
      <c r="C29" s="473">
        <v>0</v>
      </c>
      <c r="D29" s="474">
        <v>0</v>
      </c>
      <c r="E29" s="454">
        <v>0</v>
      </c>
      <c r="F29" s="474">
        <v>0</v>
      </c>
      <c r="G29" s="474">
        <v>0</v>
      </c>
      <c r="H29" s="475">
        <v>0</v>
      </c>
      <c r="I29" s="474">
        <v>0</v>
      </c>
      <c r="J29" s="474">
        <v>0</v>
      </c>
      <c r="K29" s="474">
        <v>0</v>
      </c>
      <c r="L29" s="474">
        <v>0</v>
      </c>
      <c r="M29" s="454">
        <v>0</v>
      </c>
      <c r="N29" s="454">
        <v>0</v>
      </c>
      <c r="O29" s="456">
        <v>0</v>
      </c>
    </row>
    <row r="30" spans="1:15" ht="13.5">
      <c r="A30" s="779"/>
      <c r="B30" s="452" t="s">
        <v>82</v>
      </c>
      <c r="C30" s="473">
        <v>0</v>
      </c>
      <c r="D30" s="474">
        <v>0</v>
      </c>
      <c r="E30" s="454">
        <v>0</v>
      </c>
      <c r="F30" s="474">
        <v>0</v>
      </c>
      <c r="G30" s="474">
        <v>0</v>
      </c>
      <c r="H30" s="475">
        <v>0</v>
      </c>
      <c r="I30" s="474">
        <v>0</v>
      </c>
      <c r="J30" s="474">
        <v>0</v>
      </c>
      <c r="K30" s="474">
        <v>0</v>
      </c>
      <c r="L30" s="474">
        <v>0</v>
      </c>
      <c r="M30" s="454">
        <v>0</v>
      </c>
      <c r="N30" s="454">
        <v>0</v>
      </c>
      <c r="O30" s="456">
        <v>0</v>
      </c>
    </row>
    <row r="31" spans="1:15" ht="13.5">
      <c r="A31" s="780"/>
      <c r="B31" s="452" t="s">
        <v>83</v>
      </c>
      <c r="C31" s="473">
        <v>0</v>
      </c>
      <c r="D31" s="474">
        <v>0</v>
      </c>
      <c r="E31" s="454">
        <v>0</v>
      </c>
      <c r="F31" s="474">
        <v>0</v>
      </c>
      <c r="G31" s="474">
        <v>0</v>
      </c>
      <c r="H31" s="475">
        <v>0</v>
      </c>
      <c r="I31" s="474">
        <v>0</v>
      </c>
      <c r="J31" s="474">
        <v>0</v>
      </c>
      <c r="K31" s="474">
        <v>0</v>
      </c>
      <c r="L31" s="474">
        <v>0</v>
      </c>
      <c r="M31" s="454">
        <v>0</v>
      </c>
      <c r="N31" s="454">
        <v>0</v>
      </c>
      <c r="O31" s="456">
        <v>0</v>
      </c>
    </row>
    <row r="32" spans="1:15" ht="14.25" thickBot="1">
      <c r="A32" s="781"/>
      <c r="B32" s="467" t="s">
        <v>54</v>
      </c>
      <c r="C32" s="476">
        <v>0</v>
      </c>
      <c r="D32" s="56">
        <v>0</v>
      </c>
      <c r="E32" s="469">
        <v>0</v>
      </c>
      <c r="F32" s="126">
        <v>0</v>
      </c>
      <c r="G32" s="56">
        <v>0</v>
      </c>
      <c r="H32" s="57">
        <v>0</v>
      </c>
      <c r="I32" s="56">
        <v>0</v>
      </c>
      <c r="J32" s="56">
        <v>0</v>
      </c>
      <c r="K32" s="56">
        <v>0</v>
      </c>
      <c r="L32" s="56">
        <v>0</v>
      </c>
      <c r="M32" s="463">
        <v>0</v>
      </c>
      <c r="N32" s="463">
        <v>0</v>
      </c>
      <c r="O32" s="477">
        <v>0</v>
      </c>
    </row>
    <row r="33" spans="1:15" s="512" customFormat="1" ht="15.75" thickBot="1" thickTop="1">
      <c r="A33" s="602" t="s">
        <v>85</v>
      </c>
      <c r="B33" s="603"/>
      <c r="C33" s="604">
        <f>IF(C28="","",C28/C5)</f>
        <v>0</v>
      </c>
      <c r="D33" s="604">
        <f aca="true" t="shared" si="9" ref="D33:N33">IF(D23="","",D28/D23)</f>
        <v>0</v>
      </c>
      <c r="E33" s="604">
        <f t="shared" si="9"/>
        <v>0</v>
      </c>
      <c r="F33" s="604">
        <f t="shared" si="9"/>
        <v>0</v>
      </c>
      <c r="G33" s="604">
        <f t="shared" si="9"/>
        <v>0</v>
      </c>
      <c r="H33" s="604">
        <f t="shared" si="9"/>
        <v>0</v>
      </c>
      <c r="I33" s="604">
        <f t="shared" si="9"/>
        <v>0</v>
      </c>
      <c r="J33" s="604">
        <f t="shared" si="9"/>
        <v>0</v>
      </c>
      <c r="K33" s="604">
        <f t="shared" si="9"/>
        <v>0</v>
      </c>
      <c r="L33" s="604">
        <f t="shared" si="9"/>
        <v>0</v>
      </c>
      <c r="M33" s="604">
        <f t="shared" si="9"/>
        <v>0</v>
      </c>
      <c r="N33" s="604">
        <f t="shared" si="9"/>
        <v>0</v>
      </c>
      <c r="O33" s="606">
        <f>IF(O23="","",O28/O23)</f>
        <v>0</v>
      </c>
    </row>
    <row r="34" spans="1:15" ht="14.25" thickTop="1">
      <c r="A34" s="774" t="s">
        <v>89</v>
      </c>
      <c r="B34" s="447" t="s">
        <v>14</v>
      </c>
      <c r="C34" s="465">
        <f>SUM(C35:C38)</f>
        <v>17</v>
      </c>
      <c r="D34" s="172">
        <f>SUM(D35:D38)</f>
        <v>19</v>
      </c>
      <c r="E34" s="172">
        <f aca="true" t="shared" si="10" ref="E34:N34">SUM(E35:E38)</f>
        <v>174</v>
      </c>
      <c r="F34" s="172">
        <f t="shared" si="10"/>
        <v>17</v>
      </c>
      <c r="G34" s="172">
        <f t="shared" si="10"/>
        <v>15</v>
      </c>
      <c r="H34" s="172">
        <f t="shared" si="10"/>
        <v>14</v>
      </c>
      <c r="I34" s="172">
        <f t="shared" si="10"/>
        <v>14</v>
      </c>
      <c r="J34" s="172">
        <f t="shared" si="10"/>
        <v>33</v>
      </c>
      <c r="K34" s="172">
        <f t="shared" si="10"/>
        <v>16</v>
      </c>
      <c r="L34" s="172">
        <f t="shared" si="10"/>
        <v>22</v>
      </c>
      <c r="M34" s="172">
        <f t="shared" si="10"/>
        <v>31</v>
      </c>
      <c r="N34" s="172">
        <f t="shared" si="10"/>
        <v>23</v>
      </c>
      <c r="O34" s="450">
        <f>IF(SUM(C34:N34)="","",SUM(C34:N34))</f>
        <v>395</v>
      </c>
    </row>
    <row r="35" spans="1:15" ht="13.5">
      <c r="A35" s="775"/>
      <c r="B35" s="452" t="s">
        <v>81</v>
      </c>
      <c r="C35" s="466">
        <v>17</v>
      </c>
      <c r="D35" s="332">
        <v>18</v>
      </c>
      <c r="E35" s="454">
        <v>10</v>
      </c>
      <c r="F35" s="332">
        <v>15</v>
      </c>
      <c r="G35" s="332">
        <v>14</v>
      </c>
      <c r="H35" s="455">
        <v>11</v>
      </c>
      <c r="I35" s="332">
        <v>11</v>
      </c>
      <c r="J35" s="332">
        <v>16</v>
      </c>
      <c r="K35" s="332">
        <v>14</v>
      </c>
      <c r="L35" s="332">
        <v>21</v>
      </c>
      <c r="M35" s="454">
        <v>19</v>
      </c>
      <c r="N35" s="454">
        <v>17</v>
      </c>
      <c r="O35" s="456">
        <f>IF(SUM(C35:N35)="","",SUM(C35:N35))</f>
        <v>183</v>
      </c>
    </row>
    <row r="36" spans="1:15" ht="13.5">
      <c r="A36" s="775"/>
      <c r="B36" s="452" t="s">
        <v>82</v>
      </c>
      <c r="C36" s="466">
        <v>0</v>
      </c>
      <c r="D36" s="332">
        <v>0</v>
      </c>
      <c r="E36" s="454">
        <v>64</v>
      </c>
      <c r="F36" s="332">
        <v>0</v>
      </c>
      <c r="G36" s="332">
        <v>0</v>
      </c>
      <c r="H36" s="455">
        <v>0</v>
      </c>
      <c r="I36" s="332">
        <v>0</v>
      </c>
      <c r="J36" s="332">
        <v>16</v>
      </c>
      <c r="K36" s="332">
        <v>0</v>
      </c>
      <c r="L36" s="474">
        <v>0</v>
      </c>
      <c r="M36" s="454">
        <v>4</v>
      </c>
      <c r="N36" s="454">
        <v>0</v>
      </c>
      <c r="O36" s="456">
        <f>IF(SUM(C36:N36)="","",SUM(C36:N36))</f>
        <v>84</v>
      </c>
    </row>
    <row r="37" spans="1:15" ht="13.5">
      <c r="A37" s="458"/>
      <c r="B37" s="452" t="s">
        <v>83</v>
      </c>
      <c r="C37" s="473">
        <v>0</v>
      </c>
      <c r="D37" s="474">
        <v>0</v>
      </c>
      <c r="E37" s="454">
        <v>100</v>
      </c>
      <c r="F37" s="474">
        <v>0</v>
      </c>
      <c r="G37" s="332">
        <v>0</v>
      </c>
      <c r="H37" s="455">
        <v>0</v>
      </c>
      <c r="I37" s="332">
        <v>0</v>
      </c>
      <c r="J37" s="332">
        <v>0</v>
      </c>
      <c r="K37" s="474">
        <v>1</v>
      </c>
      <c r="L37" s="332">
        <v>0</v>
      </c>
      <c r="M37" s="454">
        <v>6</v>
      </c>
      <c r="N37" s="454">
        <v>6</v>
      </c>
      <c r="O37" s="456">
        <f>IF(SUM(C37:N37)="","",SUM(C37:N37))</f>
        <v>113</v>
      </c>
    </row>
    <row r="38" spans="1:15" ht="14.25" thickBot="1">
      <c r="A38" s="459"/>
      <c r="B38" s="460" t="s">
        <v>54</v>
      </c>
      <c r="C38" s="478">
        <v>0</v>
      </c>
      <c r="D38" s="479">
        <v>1</v>
      </c>
      <c r="E38" s="461">
        <v>0</v>
      </c>
      <c r="F38" s="479">
        <v>2</v>
      </c>
      <c r="G38" s="398">
        <v>1</v>
      </c>
      <c r="H38" s="480">
        <v>3</v>
      </c>
      <c r="I38" s="479">
        <v>3</v>
      </c>
      <c r="J38" s="398">
        <v>1</v>
      </c>
      <c r="K38" s="479">
        <v>1</v>
      </c>
      <c r="L38" s="479">
        <v>1</v>
      </c>
      <c r="M38" s="463">
        <v>2</v>
      </c>
      <c r="N38" s="463">
        <v>0</v>
      </c>
      <c r="O38" s="464">
        <f>IF(SUM(C38:N38)="","",SUM(C38:N38))</f>
        <v>15</v>
      </c>
    </row>
    <row r="39" spans="1:15" s="512" customFormat="1" ht="15.75" thickBot="1" thickTop="1">
      <c r="A39" s="607" t="s">
        <v>85</v>
      </c>
      <c r="B39" s="608"/>
      <c r="C39" s="609">
        <f>IF(C34="","",C34/C5)</f>
        <v>0.014202172096908938</v>
      </c>
      <c r="D39" s="609">
        <f aca="true" t="shared" si="11" ref="D39:N39">IF(D5="","",D34/D5)</f>
        <v>0.012978142076502733</v>
      </c>
      <c r="E39" s="609">
        <f t="shared" si="11"/>
        <v>0.09235668789808917</v>
      </c>
      <c r="F39" s="609">
        <f t="shared" si="11"/>
        <v>0.010278113663845224</v>
      </c>
      <c r="G39" s="609">
        <f t="shared" si="11"/>
        <v>0.011389521640091117</v>
      </c>
      <c r="H39" s="609">
        <f t="shared" si="11"/>
        <v>0.009283819628647215</v>
      </c>
      <c r="I39" s="609">
        <f t="shared" si="11"/>
        <v>0.008078476630121177</v>
      </c>
      <c r="J39" s="609">
        <f t="shared" si="11"/>
        <v>0.021941489361702128</v>
      </c>
      <c r="K39" s="609">
        <f t="shared" si="11"/>
        <v>0.009858287122612447</v>
      </c>
      <c r="L39" s="609">
        <f t="shared" si="11"/>
        <v>0.01394169835234474</v>
      </c>
      <c r="M39" s="609">
        <f t="shared" si="11"/>
        <v>0.020749665327978582</v>
      </c>
      <c r="N39" s="609">
        <f t="shared" si="11"/>
        <v>0.019008264462809916</v>
      </c>
      <c r="O39" s="610">
        <f>IF(O5="","",O34/O5)</f>
        <v>0.021743917207970934</v>
      </c>
    </row>
    <row r="40" spans="1:15" ht="13.5">
      <c r="A40" s="438"/>
      <c r="B40" s="439"/>
      <c r="C40" s="440" t="s">
        <v>172</v>
      </c>
      <c r="D40" s="7"/>
      <c r="E40" s="440" t="s">
        <v>172</v>
      </c>
      <c r="F40" s="7"/>
      <c r="G40" s="7"/>
      <c r="H40" s="7"/>
      <c r="I40" s="7"/>
      <c r="J40" s="7"/>
      <c r="K40" s="7"/>
      <c r="L40" s="7"/>
      <c r="M40" s="7"/>
      <c r="N40" s="7"/>
      <c r="O40" s="7"/>
    </row>
    <row r="41" spans="1:15" ht="13.5">
      <c r="A41" s="438"/>
      <c r="B41" s="439"/>
      <c r="C41" s="7"/>
      <c r="D41" s="7"/>
      <c r="E41" s="7"/>
      <c r="F41" s="7"/>
      <c r="G41" s="7"/>
      <c r="H41" s="7"/>
      <c r="I41" s="7" t="s">
        <v>90</v>
      </c>
      <c r="J41" s="7"/>
      <c r="K41" s="7"/>
      <c r="L41" s="7"/>
      <c r="M41" s="7"/>
      <c r="N41" s="7"/>
      <c r="O41" s="7"/>
    </row>
  </sheetData>
  <sheetProtection/>
  <mergeCells count="5">
    <mergeCell ref="A34:A36"/>
    <mergeCell ref="A10:A12"/>
    <mergeCell ref="A16:A18"/>
    <mergeCell ref="A28:A32"/>
    <mergeCell ref="A22:A26"/>
  </mergeCells>
  <printOptions horizontalCentered="1"/>
  <pageMargins left="0.35433070866141736" right="0.3937007874015748" top="0.984251968503937" bottom="0.64" header="0.5118110236220472" footer="0.5118110236220472"/>
  <pageSetup horizontalDpi="600" verticalDpi="600" orientation="landscape" paperSize="9" scale="90"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workbookViewId="0" topLeftCell="B1">
      <pane xSplit="2" ySplit="3" topLeftCell="E4" activePane="bottomRight" state="frozen"/>
      <selection pane="topLeft" activeCell="C25" sqref="C25"/>
      <selection pane="topRight" activeCell="C25" sqref="C25"/>
      <selection pane="bottomLeft" activeCell="C25" sqref="C25"/>
      <selection pane="bottomRight" activeCell="M9" sqref="M9"/>
    </sheetView>
  </sheetViews>
  <sheetFormatPr defaultColWidth="9.00390625" defaultRowHeight="13.5"/>
  <cols>
    <col min="1" max="1" width="3.625" style="0" customWidth="1"/>
    <col min="2" max="2" width="6.375" style="0" customWidth="1"/>
    <col min="3" max="3" width="12.375" style="0" customWidth="1"/>
    <col min="4" max="15" width="8.00390625" style="0" customWidth="1"/>
    <col min="16" max="16" width="9.50390625" style="0" customWidth="1"/>
  </cols>
  <sheetData>
    <row r="1" spans="1:16" ht="17.25">
      <c r="A1" s="786" t="s">
        <v>0</v>
      </c>
      <c r="B1" s="786"/>
      <c r="C1" s="786"/>
      <c r="D1" s="786"/>
      <c r="E1" s="786"/>
      <c r="F1" s="786"/>
      <c r="G1" s="784" t="s">
        <v>191</v>
      </c>
      <c r="H1" s="784"/>
      <c r="I1" s="7"/>
      <c r="J1" s="7"/>
      <c r="K1" s="7"/>
      <c r="L1" s="7"/>
      <c r="M1" s="7"/>
      <c r="N1" s="7"/>
      <c r="O1" s="7"/>
      <c r="P1" s="7"/>
    </row>
    <row r="2" spans="1:16" ht="18" customHeight="1" thickBot="1">
      <c r="A2" s="8"/>
      <c r="B2" s="8"/>
      <c r="C2" s="8"/>
      <c r="D2" s="7"/>
      <c r="E2" s="7"/>
      <c r="F2" s="7"/>
      <c r="G2" s="7"/>
      <c r="H2" s="7"/>
      <c r="I2" s="7"/>
      <c r="J2" s="7"/>
      <c r="K2" s="8"/>
      <c r="L2" s="7"/>
      <c r="M2" s="7"/>
      <c r="N2" s="7"/>
      <c r="O2" s="785" t="s">
        <v>1</v>
      </c>
      <c r="P2" s="785"/>
    </row>
    <row r="3" spans="1:16" ht="18" customHeight="1" thickTop="1">
      <c r="A3" s="795"/>
      <c r="B3" s="796"/>
      <c r="C3" s="796"/>
      <c r="D3" s="9" t="s">
        <v>114</v>
      </c>
      <c r="E3" s="10" t="s">
        <v>3</v>
      </c>
      <c r="F3" s="10" t="s">
        <v>4</v>
      </c>
      <c r="G3" s="10" t="s">
        <v>5</v>
      </c>
      <c r="H3" s="10" t="s">
        <v>6</v>
      </c>
      <c r="I3" s="10" t="s">
        <v>7</v>
      </c>
      <c r="J3" s="10" t="s">
        <v>8</v>
      </c>
      <c r="K3" s="10" t="s">
        <v>9</v>
      </c>
      <c r="L3" s="10" t="s">
        <v>10</v>
      </c>
      <c r="M3" s="10" t="s">
        <v>11</v>
      </c>
      <c r="N3" s="10" t="s">
        <v>12</v>
      </c>
      <c r="O3" s="9" t="s">
        <v>13</v>
      </c>
      <c r="P3" s="11" t="s">
        <v>14</v>
      </c>
    </row>
    <row r="4" spans="1:16" ht="18" customHeight="1">
      <c r="A4" s="797" t="s">
        <v>15</v>
      </c>
      <c r="B4" s="798"/>
      <c r="C4" s="799"/>
      <c r="D4" s="12">
        <v>707</v>
      </c>
      <c r="E4" s="12">
        <v>761</v>
      </c>
      <c r="F4" s="12">
        <v>886</v>
      </c>
      <c r="G4" s="12">
        <v>883</v>
      </c>
      <c r="H4" s="12">
        <v>756</v>
      </c>
      <c r="I4" s="12">
        <v>699</v>
      </c>
      <c r="J4" s="12">
        <v>773</v>
      </c>
      <c r="K4" s="12">
        <v>721</v>
      </c>
      <c r="L4" s="12">
        <v>839</v>
      </c>
      <c r="M4" s="12">
        <v>845</v>
      </c>
      <c r="N4" s="12">
        <v>774</v>
      </c>
      <c r="O4" s="12">
        <v>628</v>
      </c>
      <c r="P4" s="13">
        <f>SUM(D4:O4)</f>
        <v>9272</v>
      </c>
    </row>
    <row r="5" spans="1:16" ht="18" customHeight="1">
      <c r="A5" s="800" t="s">
        <v>16</v>
      </c>
      <c r="B5" s="801"/>
      <c r="C5" s="802"/>
      <c r="D5" s="14">
        <v>613</v>
      </c>
      <c r="E5" s="14">
        <v>677</v>
      </c>
      <c r="F5" s="14">
        <v>765</v>
      </c>
      <c r="G5" s="14">
        <v>750</v>
      </c>
      <c r="H5" s="14">
        <v>641</v>
      </c>
      <c r="I5" s="14">
        <v>603</v>
      </c>
      <c r="J5" s="14">
        <v>663</v>
      </c>
      <c r="K5" s="14">
        <v>622</v>
      </c>
      <c r="L5" s="14">
        <v>716</v>
      </c>
      <c r="M5" s="14">
        <v>678</v>
      </c>
      <c r="N5" s="14">
        <v>658</v>
      </c>
      <c r="O5" s="597">
        <v>546</v>
      </c>
      <c r="P5" s="595">
        <f>SUM(D5:O5)</f>
        <v>7932</v>
      </c>
    </row>
    <row r="6" spans="1:16" ht="18" customHeight="1">
      <c r="A6" s="790" t="s">
        <v>17</v>
      </c>
      <c r="B6" s="791"/>
      <c r="C6" s="792"/>
      <c r="D6" s="15">
        <f>D5/D4</f>
        <v>0.867043847241867</v>
      </c>
      <c r="E6" s="15">
        <f>E5/E4</f>
        <v>0.8896189224704336</v>
      </c>
      <c r="F6" s="15">
        <f aca="true" t="shared" si="0" ref="F6:O6">F5/F4</f>
        <v>0.863431151241535</v>
      </c>
      <c r="G6" s="15">
        <f t="shared" si="0"/>
        <v>0.8493771234428086</v>
      </c>
      <c r="H6" s="15">
        <f t="shared" si="0"/>
        <v>0.8478835978835979</v>
      </c>
      <c r="I6" s="15">
        <f t="shared" si="0"/>
        <v>0.8626609442060086</v>
      </c>
      <c r="J6" s="15">
        <f t="shared" si="0"/>
        <v>0.8576972833117723</v>
      </c>
      <c r="K6" s="15">
        <f t="shared" si="0"/>
        <v>0.8626907073509015</v>
      </c>
      <c r="L6" s="15">
        <f t="shared" si="0"/>
        <v>0.8533969010727056</v>
      </c>
      <c r="M6" s="15">
        <f t="shared" si="0"/>
        <v>0.8023668639053254</v>
      </c>
      <c r="N6" s="15">
        <f t="shared" si="0"/>
        <v>0.8501291989664083</v>
      </c>
      <c r="O6" s="598">
        <f t="shared" si="0"/>
        <v>0.8694267515923567</v>
      </c>
      <c r="P6" s="596">
        <f>P5/P4</f>
        <v>0.8554788610871441</v>
      </c>
    </row>
    <row r="7" spans="1:16" ht="18" customHeight="1">
      <c r="A7" s="806"/>
      <c r="B7" s="803" t="s">
        <v>92</v>
      </c>
      <c r="C7" s="804"/>
      <c r="D7" s="14">
        <f>D5-D9</f>
        <v>537</v>
      </c>
      <c r="E7" s="14">
        <f>E5-E9</f>
        <v>594</v>
      </c>
      <c r="F7" s="14">
        <f aca="true" t="shared" si="1" ref="F7:O7">F5-F9</f>
        <v>660</v>
      </c>
      <c r="G7" s="14">
        <f t="shared" si="1"/>
        <v>653</v>
      </c>
      <c r="H7" s="14">
        <f t="shared" si="1"/>
        <v>544</v>
      </c>
      <c r="I7" s="14">
        <f t="shared" si="1"/>
        <v>529</v>
      </c>
      <c r="J7" s="14">
        <f t="shared" si="1"/>
        <v>571</v>
      </c>
      <c r="K7" s="14">
        <f t="shared" si="1"/>
        <v>523</v>
      </c>
      <c r="L7" s="14">
        <f t="shared" si="1"/>
        <v>598</v>
      </c>
      <c r="M7" s="14">
        <f t="shared" si="1"/>
        <v>572</v>
      </c>
      <c r="N7" s="14">
        <f t="shared" si="1"/>
        <v>576</v>
      </c>
      <c r="O7" s="597">
        <f t="shared" si="1"/>
        <v>478</v>
      </c>
      <c r="P7" s="595">
        <f>SUM(D7:O7)</f>
        <v>6835</v>
      </c>
    </row>
    <row r="8" spans="1:16" ht="18" customHeight="1">
      <c r="A8" s="806"/>
      <c r="B8" s="805" t="s">
        <v>17</v>
      </c>
      <c r="C8" s="783"/>
      <c r="D8" s="15">
        <f>D7/D5</f>
        <v>0.8760195758564437</v>
      </c>
      <c r="E8" s="15">
        <f>E7/E5</f>
        <v>0.8774002954209749</v>
      </c>
      <c r="F8" s="15">
        <f aca="true" t="shared" si="2" ref="F8:O8">F7/F5</f>
        <v>0.8627450980392157</v>
      </c>
      <c r="G8" s="15">
        <f t="shared" si="2"/>
        <v>0.8706666666666667</v>
      </c>
      <c r="H8" s="15">
        <f t="shared" si="2"/>
        <v>0.8486739469578783</v>
      </c>
      <c r="I8" s="15">
        <f t="shared" si="2"/>
        <v>0.8772802653399668</v>
      </c>
      <c r="J8" s="15">
        <f t="shared" si="2"/>
        <v>0.861236802413273</v>
      </c>
      <c r="K8" s="15">
        <f t="shared" si="2"/>
        <v>0.8408360128617364</v>
      </c>
      <c r="L8" s="15">
        <f t="shared" si="2"/>
        <v>0.835195530726257</v>
      </c>
      <c r="M8" s="15">
        <f t="shared" si="2"/>
        <v>0.8436578171091446</v>
      </c>
      <c r="N8" s="15">
        <f t="shared" si="2"/>
        <v>0.8753799392097265</v>
      </c>
      <c r="O8" s="598">
        <f t="shared" si="2"/>
        <v>0.8754578754578755</v>
      </c>
      <c r="P8" s="596">
        <f>P7/P5</f>
        <v>0.8616994452849218</v>
      </c>
    </row>
    <row r="9" spans="1:16" ht="18" customHeight="1">
      <c r="A9" s="806"/>
      <c r="B9" s="803" t="s">
        <v>93</v>
      </c>
      <c r="C9" s="804"/>
      <c r="D9" s="617">
        <f>D11+D13</f>
        <v>76</v>
      </c>
      <c r="E9" s="617">
        <f>E11+E13</f>
        <v>83</v>
      </c>
      <c r="F9" s="617">
        <f aca="true" t="shared" si="3" ref="F9:O9">F11+F13</f>
        <v>105</v>
      </c>
      <c r="G9" s="617">
        <f t="shared" si="3"/>
        <v>97</v>
      </c>
      <c r="H9" s="617">
        <f t="shared" si="3"/>
        <v>97</v>
      </c>
      <c r="I9" s="617">
        <f t="shared" si="3"/>
        <v>74</v>
      </c>
      <c r="J9" s="617">
        <f t="shared" si="3"/>
        <v>92</v>
      </c>
      <c r="K9" s="617">
        <f t="shared" si="3"/>
        <v>99</v>
      </c>
      <c r="L9" s="617">
        <f t="shared" si="3"/>
        <v>118</v>
      </c>
      <c r="M9" s="617">
        <f t="shared" si="3"/>
        <v>106</v>
      </c>
      <c r="N9" s="617">
        <f t="shared" si="3"/>
        <v>82</v>
      </c>
      <c r="O9" s="618">
        <f t="shared" si="3"/>
        <v>68</v>
      </c>
      <c r="P9" s="619">
        <f>SUM(D9:O9)</f>
        <v>1097</v>
      </c>
    </row>
    <row r="10" spans="1:16" ht="18" customHeight="1">
      <c r="A10" s="806"/>
      <c r="B10" s="782" t="s">
        <v>17</v>
      </c>
      <c r="C10" s="783"/>
      <c r="D10" s="614">
        <f>D9/D5</f>
        <v>0.12398042414355628</v>
      </c>
      <c r="E10" s="614">
        <f>E9/E5</f>
        <v>0.12259970457902511</v>
      </c>
      <c r="F10" s="614">
        <f aca="true" t="shared" si="4" ref="F10:O10">F9/F5</f>
        <v>0.13725490196078433</v>
      </c>
      <c r="G10" s="614">
        <f t="shared" si="4"/>
        <v>0.12933333333333333</v>
      </c>
      <c r="H10" s="614">
        <f t="shared" si="4"/>
        <v>0.15132605304212168</v>
      </c>
      <c r="I10" s="614">
        <f t="shared" si="4"/>
        <v>0.12271973466003316</v>
      </c>
      <c r="J10" s="614">
        <f t="shared" si="4"/>
        <v>0.138763197586727</v>
      </c>
      <c r="K10" s="614">
        <f t="shared" si="4"/>
        <v>0.15916398713826366</v>
      </c>
      <c r="L10" s="614">
        <f t="shared" si="4"/>
        <v>0.164804469273743</v>
      </c>
      <c r="M10" s="614">
        <f t="shared" si="4"/>
        <v>0.15634218289085547</v>
      </c>
      <c r="N10" s="614">
        <f t="shared" si="4"/>
        <v>0.12462006079027356</v>
      </c>
      <c r="O10" s="615">
        <f t="shared" si="4"/>
        <v>0.12454212454212454</v>
      </c>
      <c r="P10" s="616">
        <f>P9/P5</f>
        <v>0.13830055471507816</v>
      </c>
    </row>
    <row r="11" spans="1:16" ht="18" customHeight="1">
      <c r="A11" s="806"/>
      <c r="B11" s="793"/>
      <c r="C11" s="16" t="s">
        <v>18</v>
      </c>
      <c r="D11" s="617">
        <v>28</v>
      </c>
      <c r="E11" s="617">
        <v>36</v>
      </c>
      <c r="F11" s="617">
        <v>39</v>
      </c>
      <c r="G11" s="617">
        <v>35</v>
      </c>
      <c r="H11" s="617">
        <v>31</v>
      </c>
      <c r="I11" s="617">
        <v>31</v>
      </c>
      <c r="J11" s="617">
        <v>30</v>
      </c>
      <c r="K11" s="617">
        <v>27</v>
      </c>
      <c r="L11" s="617">
        <v>55</v>
      </c>
      <c r="M11" s="617">
        <v>38</v>
      </c>
      <c r="N11" s="617">
        <v>30</v>
      </c>
      <c r="O11" s="618">
        <v>16</v>
      </c>
      <c r="P11" s="619">
        <f>SUM(D11:O11)</f>
        <v>396</v>
      </c>
    </row>
    <row r="12" spans="1:16" ht="18" customHeight="1">
      <c r="A12" s="806"/>
      <c r="B12" s="793"/>
      <c r="C12" s="17" t="s">
        <v>17</v>
      </c>
      <c r="D12" s="614">
        <f>D11/D5</f>
        <v>0.04567699836867863</v>
      </c>
      <c r="E12" s="614">
        <f>E11/E5</f>
        <v>0.053175775480059084</v>
      </c>
      <c r="F12" s="614">
        <f aca="true" t="shared" si="5" ref="F12:O12">F11/F5</f>
        <v>0.050980392156862744</v>
      </c>
      <c r="G12" s="614">
        <f t="shared" si="5"/>
        <v>0.04666666666666667</v>
      </c>
      <c r="H12" s="614">
        <f t="shared" si="5"/>
        <v>0.0483619344773791</v>
      </c>
      <c r="I12" s="614">
        <f t="shared" si="5"/>
        <v>0.05140961857379768</v>
      </c>
      <c r="J12" s="614">
        <f t="shared" si="5"/>
        <v>0.04524886877828054</v>
      </c>
      <c r="K12" s="614">
        <f t="shared" si="5"/>
        <v>0.04340836012861737</v>
      </c>
      <c r="L12" s="614">
        <f t="shared" si="5"/>
        <v>0.07681564245810056</v>
      </c>
      <c r="M12" s="614">
        <f t="shared" si="5"/>
        <v>0.05604719764011799</v>
      </c>
      <c r="N12" s="614">
        <f t="shared" si="5"/>
        <v>0.04559270516717325</v>
      </c>
      <c r="O12" s="615">
        <f t="shared" si="5"/>
        <v>0.029304029304029304</v>
      </c>
      <c r="P12" s="616">
        <f>P11/P5</f>
        <v>0.049924357034795766</v>
      </c>
    </row>
    <row r="13" spans="1:16" ht="18" customHeight="1">
      <c r="A13" s="806"/>
      <c r="B13" s="793"/>
      <c r="C13" s="18" t="s">
        <v>91</v>
      </c>
      <c r="D13" s="617">
        <v>48</v>
      </c>
      <c r="E13" s="617">
        <v>47</v>
      </c>
      <c r="F13" s="617">
        <v>66</v>
      </c>
      <c r="G13" s="617">
        <v>62</v>
      </c>
      <c r="H13" s="617">
        <v>66</v>
      </c>
      <c r="I13" s="617">
        <v>43</v>
      </c>
      <c r="J13" s="617">
        <v>62</v>
      </c>
      <c r="K13" s="617">
        <v>72</v>
      </c>
      <c r="L13" s="617">
        <v>63</v>
      </c>
      <c r="M13" s="617">
        <v>68</v>
      </c>
      <c r="N13" s="617">
        <v>52</v>
      </c>
      <c r="O13" s="618">
        <v>52</v>
      </c>
      <c r="P13" s="619">
        <f>SUM(D13:O13)</f>
        <v>701</v>
      </c>
    </row>
    <row r="14" spans="1:16" ht="18" customHeight="1">
      <c r="A14" s="807"/>
      <c r="B14" s="794"/>
      <c r="C14" s="17" t="s">
        <v>17</v>
      </c>
      <c r="D14" s="614">
        <f>D13/D5</f>
        <v>0.07830342577487764</v>
      </c>
      <c r="E14" s="614">
        <f>E13/E5</f>
        <v>0.06942392909896603</v>
      </c>
      <c r="F14" s="614">
        <f aca="true" t="shared" si="6" ref="F14:O14">F13/F5</f>
        <v>0.08627450980392157</v>
      </c>
      <c r="G14" s="614">
        <f t="shared" si="6"/>
        <v>0.08266666666666667</v>
      </c>
      <c r="H14" s="614">
        <f t="shared" si="6"/>
        <v>0.1029641185647426</v>
      </c>
      <c r="I14" s="614">
        <f t="shared" si="6"/>
        <v>0.07131011608623548</v>
      </c>
      <c r="J14" s="614">
        <f t="shared" si="6"/>
        <v>0.09351432880844646</v>
      </c>
      <c r="K14" s="614">
        <f t="shared" si="6"/>
        <v>0.1157556270096463</v>
      </c>
      <c r="L14" s="614">
        <f t="shared" si="6"/>
        <v>0.08798882681564246</v>
      </c>
      <c r="M14" s="614">
        <f t="shared" si="6"/>
        <v>0.10029498525073746</v>
      </c>
      <c r="N14" s="614">
        <f t="shared" si="6"/>
        <v>0.0790273556231003</v>
      </c>
      <c r="O14" s="615">
        <f t="shared" si="6"/>
        <v>0.09523809523809523</v>
      </c>
      <c r="P14" s="616">
        <f>P13/P5</f>
        <v>0.0883761976802824</v>
      </c>
    </row>
    <row r="15" spans="1:16" ht="18" customHeight="1">
      <c r="A15" s="19" t="s">
        <v>115</v>
      </c>
      <c r="B15" s="20"/>
      <c r="C15" s="21"/>
      <c r="D15" s="617">
        <f>D4-D5</f>
        <v>94</v>
      </c>
      <c r="E15" s="617">
        <f>E4-E5</f>
        <v>84</v>
      </c>
      <c r="F15" s="617">
        <f aca="true" t="shared" si="7" ref="F15:O15">F4-F5</f>
        <v>121</v>
      </c>
      <c r="G15" s="617">
        <f t="shared" si="7"/>
        <v>133</v>
      </c>
      <c r="H15" s="617">
        <f t="shared" si="7"/>
        <v>115</v>
      </c>
      <c r="I15" s="617">
        <f t="shared" si="7"/>
        <v>96</v>
      </c>
      <c r="J15" s="617">
        <f t="shared" si="7"/>
        <v>110</v>
      </c>
      <c r="K15" s="617">
        <f t="shared" si="7"/>
        <v>99</v>
      </c>
      <c r="L15" s="617">
        <f t="shared" si="7"/>
        <v>123</v>
      </c>
      <c r="M15" s="617">
        <f t="shared" si="7"/>
        <v>167</v>
      </c>
      <c r="N15" s="617">
        <f t="shared" si="7"/>
        <v>116</v>
      </c>
      <c r="O15" s="618">
        <f t="shared" si="7"/>
        <v>82</v>
      </c>
      <c r="P15" s="619">
        <f>SUM(D15:O15)</f>
        <v>1340</v>
      </c>
    </row>
    <row r="16" spans="1:16" ht="18" customHeight="1" thickBot="1">
      <c r="A16" s="787" t="s">
        <v>17</v>
      </c>
      <c r="B16" s="788"/>
      <c r="C16" s="789"/>
      <c r="D16" s="620">
        <f>D15/D4</f>
        <v>0.13295615275813297</v>
      </c>
      <c r="E16" s="620">
        <f>E15/E4</f>
        <v>0.11038107752956636</v>
      </c>
      <c r="F16" s="620">
        <f aca="true" t="shared" si="8" ref="F16:O16">F15/F4</f>
        <v>0.136568848758465</v>
      </c>
      <c r="G16" s="620">
        <f t="shared" si="8"/>
        <v>0.1506228765571914</v>
      </c>
      <c r="H16" s="620">
        <f t="shared" si="8"/>
        <v>0.15211640211640212</v>
      </c>
      <c r="I16" s="620">
        <f t="shared" si="8"/>
        <v>0.13733905579399142</v>
      </c>
      <c r="J16" s="620">
        <f t="shared" si="8"/>
        <v>0.1423027166882277</v>
      </c>
      <c r="K16" s="620">
        <f t="shared" si="8"/>
        <v>0.13730929264909847</v>
      </c>
      <c r="L16" s="620">
        <f t="shared" si="8"/>
        <v>0.1466030989272944</v>
      </c>
      <c r="M16" s="620">
        <f t="shared" si="8"/>
        <v>0.19763313609467456</v>
      </c>
      <c r="N16" s="620">
        <f t="shared" si="8"/>
        <v>0.14987080103359174</v>
      </c>
      <c r="O16" s="621">
        <f t="shared" si="8"/>
        <v>0.1305732484076433</v>
      </c>
      <c r="P16" s="622">
        <f>P15/P4</f>
        <v>0.14452113891285592</v>
      </c>
    </row>
    <row r="17" spans="1:16" ht="14.25" thickTop="1">
      <c r="A17" s="8"/>
      <c r="B17" s="8"/>
      <c r="C17" s="8"/>
      <c r="D17" s="7"/>
      <c r="E17" s="7"/>
      <c r="F17" s="7"/>
      <c r="G17" s="7"/>
      <c r="H17" s="7"/>
      <c r="I17" s="7"/>
      <c r="J17" s="7"/>
      <c r="K17" s="7"/>
      <c r="L17" s="7"/>
      <c r="M17" s="7"/>
      <c r="N17" s="167"/>
      <c r="O17" s="167"/>
      <c r="P17" s="7"/>
    </row>
    <row r="18" spans="1:16" ht="13.5">
      <c r="A18" s="8"/>
      <c r="B18" s="8"/>
      <c r="C18" s="8"/>
      <c r="D18" s="7"/>
      <c r="E18" s="7"/>
      <c r="F18" s="7"/>
      <c r="G18" s="7"/>
      <c r="H18" s="7"/>
      <c r="I18" s="7"/>
      <c r="J18" s="7"/>
      <c r="K18" s="7"/>
      <c r="L18" s="7"/>
      <c r="M18" s="7"/>
      <c r="N18" s="7"/>
      <c r="O18" s="7"/>
      <c r="P18" s="7"/>
    </row>
    <row r="19" spans="1:16" ht="13.5">
      <c r="A19" s="8"/>
      <c r="B19" s="8"/>
      <c r="C19" s="8"/>
      <c r="D19" s="7"/>
      <c r="E19" s="7"/>
      <c r="F19" s="7"/>
      <c r="G19" s="7"/>
      <c r="H19" s="7"/>
      <c r="I19" s="7"/>
      <c r="J19" s="7"/>
      <c r="K19" s="7"/>
      <c r="L19" s="7"/>
      <c r="M19" s="7"/>
      <c r="N19" s="7"/>
      <c r="O19" s="7"/>
      <c r="P19" s="7"/>
    </row>
    <row r="20" spans="1:16" ht="13.5">
      <c r="A20" s="8"/>
      <c r="B20" s="8"/>
      <c r="C20" s="8"/>
      <c r="D20" s="7"/>
      <c r="E20" s="7"/>
      <c r="F20" s="7"/>
      <c r="G20" s="7"/>
      <c r="H20" s="7"/>
      <c r="I20" s="7"/>
      <c r="J20" s="7"/>
      <c r="K20" s="7"/>
      <c r="L20" s="7"/>
      <c r="M20" s="7"/>
      <c r="N20" s="7"/>
      <c r="O20" s="7"/>
      <c r="P20" s="7"/>
    </row>
    <row r="21" spans="1:16" ht="13.5">
      <c r="A21" s="8"/>
      <c r="B21" s="8"/>
      <c r="C21" s="8"/>
      <c r="D21" s="7"/>
      <c r="E21" s="7"/>
      <c r="F21" s="7"/>
      <c r="G21" s="7"/>
      <c r="H21" s="7"/>
      <c r="I21" s="7"/>
      <c r="J21" s="7"/>
      <c r="K21" s="7"/>
      <c r="L21" s="7"/>
      <c r="M21" s="7"/>
      <c r="N21" s="7"/>
      <c r="O21" s="7"/>
      <c r="P21" s="7"/>
    </row>
    <row r="22" spans="1:16" ht="13.5">
      <c r="A22" s="8"/>
      <c r="B22" s="8"/>
      <c r="C22" s="8"/>
      <c r="D22" s="7"/>
      <c r="E22" s="7"/>
      <c r="F22" s="7"/>
      <c r="G22" s="7"/>
      <c r="H22" s="7"/>
      <c r="I22" s="7"/>
      <c r="J22" s="7"/>
      <c r="K22" s="7"/>
      <c r="L22" s="7"/>
      <c r="M22" s="7"/>
      <c r="N22" s="7"/>
      <c r="O22" s="7"/>
      <c r="P22" s="7"/>
    </row>
    <row r="23" spans="1:16" ht="13.5">
      <c r="A23" s="8"/>
      <c r="B23" s="8"/>
      <c r="C23" s="8"/>
      <c r="D23" s="7"/>
      <c r="E23" s="7"/>
      <c r="F23" s="7"/>
      <c r="G23" s="7"/>
      <c r="H23" s="7"/>
      <c r="I23" s="7"/>
      <c r="J23" s="7"/>
      <c r="K23" s="7"/>
      <c r="L23" s="7"/>
      <c r="M23" s="7"/>
      <c r="N23" s="7"/>
      <c r="O23" s="7"/>
      <c r="P23" s="7"/>
    </row>
  </sheetData>
  <sheetProtection/>
  <mergeCells count="14">
    <mergeCell ref="A16:C16"/>
    <mergeCell ref="A6:C6"/>
    <mergeCell ref="B11:B14"/>
    <mergeCell ref="A3:C3"/>
    <mergeCell ref="A4:C4"/>
    <mergeCell ref="A5:C5"/>
    <mergeCell ref="B7:C7"/>
    <mergeCell ref="B9:C9"/>
    <mergeCell ref="B8:C8"/>
    <mergeCell ref="A7:A14"/>
    <mergeCell ref="B10:C10"/>
    <mergeCell ref="G1:H1"/>
    <mergeCell ref="O2:P2"/>
    <mergeCell ref="A1:F1"/>
  </mergeCells>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1:AA20"/>
  <sheetViews>
    <sheetView workbookViewId="0" topLeftCell="A1">
      <pane xSplit="1" ySplit="3" topLeftCell="B4" activePane="bottomRight" state="frozen"/>
      <selection pane="topLeft" activeCell="G27" sqref="G27"/>
      <selection pane="topRight" activeCell="G27" sqref="G27"/>
      <selection pane="bottomLeft" activeCell="G27" sqref="G27"/>
      <selection pane="bottomRight" activeCell="E19" sqref="E19"/>
    </sheetView>
  </sheetViews>
  <sheetFormatPr defaultColWidth="9.00390625" defaultRowHeight="13.5"/>
  <sheetData>
    <row r="1" spans="1:27" ht="17.25">
      <c r="A1" s="174"/>
      <c r="B1" s="174"/>
      <c r="C1" s="174"/>
      <c r="D1" s="174"/>
      <c r="E1" s="174"/>
      <c r="F1" s="174"/>
      <c r="G1" s="175" t="s">
        <v>40</v>
      </c>
      <c r="H1" s="175"/>
      <c r="I1" s="175"/>
      <c r="J1" s="174"/>
      <c r="K1" s="174"/>
      <c r="L1" s="174"/>
      <c r="M1" s="174"/>
      <c r="N1" s="174"/>
      <c r="O1" s="174"/>
      <c r="P1" s="174"/>
      <c r="Q1" s="174"/>
      <c r="R1" s="174"/>
      <c r="S1" s="174"/>
      <c r="T1" s="174"/>
      <c r="U1" s="174"/>
      <c r="V1" s="174"/>
      <c r="W1" s="174"/>
      <c r="X1" s="174"/>
      <c r="Y1" s="174"/>
      <c r="Z1" s="174"/>
      <c r="AA1" s="174"/>
    </row>
    <row r="2" spans="1:27" ht="14.25" thickBot="1">
      <c r="A2" s="176"/>
      <c r="B2" s="176"/>
      <c r="C2" s="176"/>
      <c r="D2" s="176"/>
      <c r="E2" s="176"/>
      <c r="F2" s="176"/>
      <c r="G2" s="176"/>
      <c r="H2" s="176"/>
      <c r="I2" s="176"/>
      <c r="J2" s="176"/>
      <c r="K2" s="176"/>
      <c r="L2" s="176"/>
      <c r="M2" s="176"/>
      <c r="N2" s="176" t="s">
        <v>1</v>
      </c>
      <c r="O2" s="176"/>
      <c r="P2" s="176"/>
      <c r="Q2" s="176"/>
      <c r="R2" s="176"/>
      <c r="S2" s="176"/>
      <c r="T2" s="176"/>
      <c r="U2" s="176"/>
      <c r="V2" s="174"/>
      <c r="W2" s="174"/>
      <c r="X2" s="174"/>
      <c r="Y2" s="174"/>
      <c r="Z2" s="174"/>
      <c r="AA2" s="174"/>
    </row>
    <row r="3" spans="1:27" ht="15" thickBot="1" thickTop="1">
      <c r="A3" s="177"/>
      <c r="B3" s="178" t="s">
        <v>116</v>
      </c>
      <c r="C3" s="179" t="s">
        <v>117</v>
      </c>
      <c r="D3" s="179" t="s">
        <v>118</v>
      </c>
      <c r="E3" s="179" t="s">
        <v>119</v>
      </c>
      <c r="F3" s="179" t="s">
        <v>120</v>
      </c>
      <c r="G3" s="179" t="s">
        <v>121</v>
      </c>
      <c r="H3" s="179" t="s">
        <v>122</v>
      </c>
      <c r="I3" s="179" t="s">
        <v>123</v>
      </c>
      <c r="J3" s="179" t="s">
        <v>124</v>
      </c>
      <c r="K3" s="179" t="s">
        <v>125</v>
      </c>
      <c r="L3" s="179" t="s">
        <v>126</v>
      </c>
      <c r="M3" s="179" t="s">
        <v>127</v>
      </c>
      <c r="N3" s="179" t="s">
        <v>128</v>
      </c>
      <c r="O3" s="180" t="s">
        <v>129</v>
      </c>
      <c r="P3" s="174"/>
      <c r="Q3" s="174"/>
      <c r="R3" s="174"/>
      <c r="S3" s="174"/>
      <c r="T3" s="174"/>
      <c r="U3" s="174"/>
      <c r="V3" s="174"/>
      <c r="W3" s="174"/>
      <c r="X3" s="174"/>
      <c r="Y3" s="174"/>
      <c r="Z3" s="174"/>
      <c r="AA3" s="174"/>
    </row>
    <row r="4" spans="1:27" ht="14.25" thickTop="1">
      <c r="A4" s="181" t="s">
        <v>41</v>
      </c>
      <c r="B4" s="182">
        <v>13985</v>
      </c>
      <c r="C4" s="183">
        <v>14185</v>
      </c>
      <c r="D4" s="183">
        <v>17025</v>
      </c>
      <c r="E4" s="183">
        <v>15532</v>
      </c>
      <c r="F4" s="183">
        <v>15797</v>
      </c>
      <c r="G4" s="183">
        <v>16018</v>
      </c>
      <c r="H4" s="183">
        <v>16249</v>
      </c>
      <c r="I4" s="183">
        <v>15741</v>
      </c>
      <c r="J4" s="183">
        <v>18295</v>
      </c>
      <c r="K4" s="183">
        <v>18812</v>
      </c>
      <c r="L4" s="183">
        <v>17001</v>
      </c>
      <c r="M4" s="183">
        <v>20367</v>
      </c>
      <c r="N4" s="183">
        <v>14660</v>
      </c>
      <c r="O4" s="184">
        <v>14282</v>
      </c>
      <c r="P4" s="174"/>
      <c r="Q4" s="174"/>
      <c r="R4" s="174"/>
      <c r="S4" s="174"/>
      <c r="T4" s="174"/>
      <c r="U4" s="174"/>
      <c r="V4" s="174"/>
      <c r="W4" s="174"/>
      <c r="X4" s="174"/>
      <c r="Y4" s="174"/>
      <c r="Z4" s="174"/>
      <c r="AA4" s="174"/>
    </row>
    <row r="5" spans="1:27" ht="13.5">
      <c r="A5" s="185" t="s">
        <v>42</v>
      </c>
      <c r="B5" s="186">
        <v>9977</v>
      </c>
      <c r="C5" s="187">
        <v>9054</v>
      </c>
      <c r="D5" s="187">
        <v>11434</v>
      </c>
      <c r="E5" s="187">
        <v>13321</v>
      </c>
      <c r="F5" s="187">
        <v>16118</v>
      </c>
      <c r="G5" s="187">
        <v>17012</v>
      </c>
      <c r="H5" s="187">
        <v>16244</v>
      </c>
      <c r="I5" s="187">
        <v>17175</v>
      </c>
      <c r="J5" s="187">
        <v>13898</v>
      </c>
      <c r="K5" s="187">
        <v>11206</v>
      </c>
      <c r="L5" s="187">
        <v>10697</v>
      </c>
      <c r="M5" s="187">
        <v>10975</v>
      </c>
      <c r="N5" s="187">
        <v>10691</v>
      </c>
      <c r="O5" s="188">
        <v>9699</v>
      </c>
      <c r="P5" s="174"/>
      <c r="Q5" s="174"/>
      <c r="R5" s="174"/>
      <c r="S5" s="174"/>
      <c r="T5" s="174"/>
      <c r="U5" s="174"/>
      <c r="V5" s="174"/>
      <c r="W5" s="174"/>
      <c r="X5" s="174"/>
      <c r="Y5" s="174"/>
      <c r="Z5" s="174"/>
      <c r="AA5" s="174"/>
    </row>
    <row r="6" spans="1:27" ht="13.5">
      <c r="A6" s="185" t="s">
        <v>43</v>
      </c>
      <c r="B6" s="186">
        <v>337</v>
      </c>
      <c r="C6" s="187">
        <v>347</v>
      </c>
      <c r="D6" s="187">
        <v>355</v>
      </c>
      <c r="E6" s="187">
        <v>717</v>
      </c>
      <c r="F6" s="187">
        <v>703</v>
      </c>
      <c r="G6" s="187">
        <v>921</v>
      </c>
      <c r="H6" s="187">
        <v>1007</v>
      </c>
      <c r="I6" s="187">
        <v>625</v>
      </c>
      <c r="J6" s="187">
        <v>362</v>
      </c>
      <c r="K6" s="187">
        <v>730</v>
      </c>
      <c r="L6" s="187">
        <v>525</v>
      </c>
      <c r="M6" s="187">
        <v>417</v>
      </c>
      <c r="N6" s="187">
        <v>463</v>
      </c>
      <c r="O6" s="188">
        <v>217</v>
      </c>
      <c r="P6" s="174"/>
      <c r="Q6" s="174"/>
      <c r="R6" s="174"/>
      <c r="S6" s="174"/>
      <c r="T6" s="174"/>
      <c r="U6" s="174"/>
      <c r="V6" s="174"/>
      <c r="W6" s="174"/>
      <c r="X6" s="174"/>
      <c r="Y6" s="174"/>
      <c r="Z6" s="174"/>
      <c r="AA6" s="174"/>
    </row>
    <row r="7" spans="1:27" ht="14.25" thickBot="1">
      <c r="A7" s="189" t="s">
        <v>44</v>
      </c>
      <c r="B7" s="190">
        <v>2245</v>
      </c>
      <c r="C7" s="191">
        <v>3434</v>
      </c>
      <c r="D7" s="191">
        <v>3908</v>
      </c>
      <c r="E7" s="191">
        <v>5063</v>
      </c>
      <c r="F7" s="191">
        <v>6531</v>
      </c>
      <c r="G7" s="191">
        <v>8849</v>
      </c>
      <c r="H7" s="191">
        <v>6699</v>
      </c>
      <c r="I7" s="191">
        <v>4526</v>
      </c>
      <c r="J7" s="191">
        <v>4981</v>
      </c>
      <c r="K7" s="191">
        <v>5932</v>
      </c>
      <c r="L7" s="191">
        <v>4107</v>
      </c>
      <c r="M7" s="191">
        <v>3350</v>
      </c>
      <c r="N7" s="191">
        <v>2659</v>
      </c>
      <c r="O7" s="192">
        <v>2317</v>
      </c>
      <c r="P7" s="174"/>
      <c r="Q7" s="174"/>
      <c r="R7" s="174"/>
      <c r="S7" s="174"/>
      <c r="T7" s="174"/>
      <c r="U7" s="174"/>
      <c r="V7" s="174"/>
      <c r="W7" s="174"/>
      <c r="X7" s="174"/>
      <c r="Y7" s="174"/>
      <c r="Z7" s="174"/>
      <c r="AA7" s="174"/>
    </row>
    <row r="8" spans="1:27" ht="15" thickBot="1" thickTop="1">
      <c r="A8" s="193" t="s">
        <v>45</v>
      </c>
      <c r="B8" s="194">
        <v>26544</v>
      </c>
      <c r="C8" s="195">
        <v>27020</v>
      </c>
      <c r="D8" s="195">
        <v>32722</v>
      </c>
      <c r="E8" s="195">
        <v>34633</v>
      </c>
      <c r="F8" s="195">
        <v>39149</v>
      </c>
      <c r="G8" s="195">
        <v>42800</v>
      </c>
      <c r="H8" s="195">
        <v>40199</v>
      </c>
      <c r="I8" s="195">
        <v>38067</v>
      </c>
      <c r="J8" s="195">
        <v>37536</v>
      </c>
      <c r="K8" s="195">
        <v>36680</v>
      </c>
      <c r="L8" s="195">
        <v>32330</v>
      </c>
      <c r="M8" s="195">
        <v>35109</v>
      </c>
      <c r="N8" s="195">
        <v>28473</v>
      </c>
      <c r="O8" s="196">
        <v>26515</v>
      </c>
      <c r="P8" s="174"/>
      <c r="Q8" s="174"/>
      <c r="R8" s="174"/>
      <c r="S8" s="174"/>
      <c r="T8" s="174"/>
      <c r="U8" s="174"/>
      <c r="V8" s="174"/>
      <c r="W8" s="174"/>
      <c r="X8" s="174"/>
      <c r="Y8" s="174"/>
      <c r="Z8" s="174"/>
      <c r="AA8" s="174"/>
    </row>
    <row r="9" spans="1:27" ht="15" thickBot="1" thickTop="1">
      <c r="A9" s="197"/>
      <c r="B9" s="176"/>
      <c r="C9" s="176"/>
      <c r="D9" s="176"/>
      <c r="E9" s="176"/>
      <c r="F9" s="176"/>
      <c r="G9" s="176"/>
      <c r="H9" s="176"/>
      <c r="I9" s="176"/>
      <c r="J9" s="176"/>
      <c r="K9" s="176"/>
      <c r="L9" s="176"/>
      <c r="M9" s="176"/>
      <c r="N9" s="176"/>
      <c r="O9" s="176"/>
      <c r="P9" s="176"/>
      <c r="Q9" s="176"/>
      <c r="R9" s="176"/>
      <c r="S9" s="176"/>
      <c r="T9" s="176"/>
      <c r="U9" s="176"/>
      <c r="V9" s="174"/>
      <c r="W9" s="174"/>
      <c r="X9" s="174"/>
      <c r="Y9" s="174"/>
      <c r="Z9" s="174"/>
      <c r="AA9" s="174"/>
    </row>
    <row r="10" spans="1:27" ht="15" thickBot="1" thickTop="1">
      <c r="A10" s="198"/>
      <c r="B10" s="199" t="s">
        <v>130</v>
      </c>
      <c r="C10" s="179" t="s">
        <v>131</v>
      </c>
      <c r="D10" s="179" t="s">
        <v>132</v>
      </c>
      <c r="E10" s="179" t="s">
        <v>133</v>
      </c>
      <c r="F10" s="179" t="s">
        <v>134</v>
      </c>
      <c r="G10" s="179" t="s">
        <v>135</v>
      </c>
      <c r="H10" s="623" t="s">
        <v>136</v>
      </c>
      <c r="I10" s="632" t="s">
        <v>174</v>
      </c>
      <c r="J10" s="179" t="s">
        <v>177</v>
      </c>
      <c r="K10" s="647" t="s">
        <v>182</v>
      </c>
      <c r="L10" s="176"/>
      <c r="M10" s="176"/>
      <c r="N10" s="176"/>
      <c r="O10" s="176"/>
      <c r="P10" s="176"/>
      <c r="Q10" s="176"/>
      <c r="R10" s="176"/>
      <c r="S10" s="176"/>
      <c r="T10" s="176"/>
      <c r="U10" s="176"/>
      <c r="V10" s="176"/>
      <c r="W10" s="176"/>
      <c r="X10" s="176"/>
      <c r="Y10" s="176"/>
      <c r="Z10" s="176"/>
      <c r="AA10" s="176"/>
    </row>
    <row r="11" spans="1:27" ht="14.25" thickTop="1">
      <c r="A11" s="200" t="s">
        <v>41</v>
      </c>
      <c r="B11" s="201">
        <v>15296</v>
      </c>
      <c r="C11" s="183">
        <v>14245</v>
      </c>
      <c r="D11" s="202">
        <v>12686</v>
      </c>
      <c r="E11" s="183">
        <v>12231</v>
      </c>
      <c r="F11" s="183">
        <v>12461</v>
      </c>
      <c r="G11" s="203">
        <v>12187</v>
      </c>
      <c r="H11" s="624">
        <v>12649</v>
      </c>
      <c r="I11" s="203">
        <v>12710</v>
      </c>
      <c r="J11" s="203">
        <v>11114</v>
      </c>
      <c r="K11" s="648">
        <v>11189</v>
      </c>
      <c r="L11" s="176"/>
      <c r="M11" s="176"/>
      <c r="N11" s="176"/>
      <c r="O11" s="176"/>
      <c r="P11" s="176"/>
      <c r="Q11" s="176"/>
      <c r="R11" s="176"/>
      <c r="S11" s="176"/>
      <c r="T11" s="176"/>
      <c r="U11" s="176"/>
      <c r="V11" s="176"/>
      <c r="W11" s="176"/>
      <c r="X11" s="176"/>
      <c r="Y11" s="176"/>
      <c r="Z11" s="176"/>
      <c r="AA11" s="176"/>
    </row>
    <row r="12" spans="1:27" ht="13.5">
      <c r="A12" s="204" t="s">
        <v>42</v>
      </c>
      <c r="B12" s="205">
        <v>8846</v>
      </c>
      <c r="C12" s="187">
        <v>7662</v>
      </c>
      <c r="D12" s="187">
        <v>9204</v>
      </c>
      <c r="E12" s="187">
        <v>8744</v>
      </c>
      <c r="F12" s="206">
        <v>8360</v>
      </c>
      <c r="G12" s="187">
        <v>8411</v>
      </c>
      <c r="H12" s="625">
        <v>9472</v>
      </c>
      <c r="I12" s="187">
        <v>9464</v>
      </c>
      <c r="J12" s="187">
        <v>8553</v>
      </c>
      <c r="K12" s="649">
        <v>9410</v>
      </c>
      <c r="L12" s="176"/>
      <c r="M12" s="176"/>
      <c r="N12" s="176"/>
      <c r="O12" s="176"/>
      <c r="P12" s="176"/>
      <c r="Q12" s="176"/>
      <c r="R12" s="176"/>
      <c r="S12" s="176"/>
      <c r="T12" s="176"/>
      <c r="U12" s="176"/>
      <c r="V12" s="176"/>
      <c r="W12" s="176"/>
      <c r="X12" s="176"/>
      <c r="Y12" s="176"/>
      <c r="Z12" s="176"/>
      <c r="AA12" s="176"/>
    </row>
    <row r="13" spans="1:27" ht="13.5">
      <c r="A13" s="204" t="s">
        <v>43</v>
      </c>
      <c r="B13" s="205">
        <v>243</v>
      </c>
      <c r="C13" s="187">
        <v>129</v>
      </c>
      <c r="D13" s="187">
        <v>119</v>
      </c>
      <c r="E13" s="187">
        <v>191</v>
      </c>
      <c r="F13" s="187">
        <v>280</v>
      </c>
      <c r="G13" s="207">
        <v>219</v>
      </c>
      <c r="H13" s="626">
        <v>143</v>
      </c>
      <c r="I13" s="207">
        <v>94</v>
      </c>
      <c r="J13" s="207">
        <v>100</v>
      </c>
      <c r="K13" s="650">
        <v>110</v>
      </c>
      <c r="L13" s="176"/>
      <c r="M13" s="176"/>
      <c r="N13" s="176"/>
      <c r="O13" s="176"/>
      <c r="P13" s="176"/>
      <c r="Q13" s="176"/>
      <c r="R13" s="176"/>
      <c r="S13" s="176"/>
      <c r="T13" s="176"/>
      <c r="U13" s="176"/>
      <c r="V13" s="176"/>
      <c r="W13" s="176"/>
      <c r="X13" s="176"/>
      <c r="Y13" s="176"/>
      <c r="Z13" s="176"/>
      <c r="AA13" s="176"/>
    </row>
    <row r="14" spans="1:27" ht="14.25" thickBot="1">
      <c r="A14" s="208" t="s">
        <v>44</v>
      </c>
      <c r="B14" s="209">
        <v>2010</v>
      </c>
      <c r="C14" s="191">
        <v>1808</v>
      </c>
      <c r="D14" s="191">
        <v>1739</v>
      </c>
      <c r="E14" s="191">
        <v>1715</v>
      </c>
      <c r="F14" s="191">
        <v>2333</v>
      </c>
      <c r="G14" s="210">
        <v>2643</v>
      </c>
      <c r="H14" s="627">
        <v>6449</v>
      </c>
      <c r="I14" s="210">
        <v>5930</v>
      </c>
      <c r="J14" s="210">
        <v>5513</v>
      </c>
      <c r="K14" s="651">
        <v>2743</v>
      </c>
      <c r="L14" s="176"/>
      <c r="M14" s="176"/>
      <c r="N14" s="176"/>
      <c r="O14" s="176"/>
      <c r="P14" s="176"/>
      <c r="Q14" s="176"/>
      <c r="R14" s="176"/>
      <c r="S14" s="176"/>
      <c r="T14" s="176"/>
      <c r="U14" s="176"/>
      <c r="V14" s="176"/>
      <c r="W14" s="176"/>
      <c r="X14" s="176"/>
      <c r="Y14" s="176"/>
      <c r="Z14" s="176"/>
      <c r="AA14" s="176"/>
    </row>
    <row r="15" spans="1:27" ht="15" thickBot="1" thickTop="1">
      <c r="A15" s="211" t="s">
        <v>45</v>
      </c>
      <c r="B15" s="212">
        <v>26395</v>
      </c>
      <c r="C15" s="195">
        <v>23844</v>
      </c>
      <c r="D15" s="213">
        <v>23748</v>
      </c>
      <c r="E15" s="195">
        <v>22881</v>
      </c>
      <c r="F15" s="195">
        <v>23434</v>
      </c>
      <c r="G15" s="195">
        <v>23460</v>
      </c>
      <c r="H15" s="628">
        <v>28713</v>
      </c>
      <c r="I15" s="195">
        <v>28198</v>
      </c>
      <c r="J15" s="195">
        <f>SUM(J11:J14)</f>
        <v>25280</v>
      </c>
      <c r="K15" s="652">
        <v>23452</v>
      </c>
      <c r="L15" s="176"/>
      <c r="M15" s="176"/>
      <c r="N15" s="176"/>
      <c r="O15" s="176"/>
      <c r="P15" s="176"/>
      <c r="Q15" s="176"/>
      <c r="R15" s="176"/>
      <c r="S15" s="176"/>
      <c r="T15" s="176"/>
      <c r="U15" s="176"/>
      <c r="V15" s="176"/>
      <c r="W15" s="176"/>
      <c r="X15" s="176"/>
      <c r="Y15" s="176"/>
      <c r="Z15" s="176"/>
      <c r="AA15" s="176"/>
    </row>
    <row r="16" spans="1:27" ht="14.25" thickTop="1">
      <c r="A16" s="176"/>
      <c r="B16" s="176"/>
      <c r="C16" s="176"/>
      <c r="D16" s="176"/>
      <c r="E16" s="176"/>
      <c r="F16" s="176"/>
      <c r="G16" s="176"/>
      <c r="H16" s="176"/>
      <c r="I16" s="176"/>
      <c r="J16" s="176"/>
      <c r="K16" s="176"/>
      <c r="L16" s="176"/>
      <c r="M16" s="176"/>
      <c r="N16" s="176"/>
      <c r="O16" s="176"/>
      <c r="P16" s="176"/>
      <c r="Q16" s="176"/>
      <c r="R16" s="176"/>
      <c r="S16" s="176"/>
      <c r="T16" s="176"/>
      <c r="U16" s="176"/>
      <c r="V16" s="174"/>
      <c r="W16" s="174"/>
      <c r="X16" s="174"/>
      <c r="Y16" s="174"/>
      <c r="Z16" s="174"/>
      <c r="AA16" s="174"/>
    </row>
    <row r="17" spans="1:27" ht="13.5">
      <c r="A17" s="17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row>
    <row r="18" spans="1:27" ht="13.5">
      <c r="A18" s="174"/>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row>
    <row r="19" spans="1:27" ht="13.5">
      <c r="A19" s="174"/>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row>
    <row r="20" spans="1:27" ht="13.5">
      <c r="A20" s="174"/>
      <c r="B20" s="174"/>
      <c r="C20" s="174"/>
      <c r="D20" s="174"/>
      <c r="E20" s="174"/>
      <c r="F20" s="174"/>
      <c r="G20" s="174"/>
      <c r="H20" s="174"/>
      <c r="I20" s="174"/>
      <c r="J20" s="174"/>
      <c r="K20" s="174"/>
      <c r="L20" s="174"/>
      <c r="M20" s="174"/>
      <c r="N20" s="174"/>
      <c r="O20" s="214"/>
      <c r="P20" s="214"/>
      <c r="Q20" s="174"/>
      <c r="R20" s="174"/>
      <c r="S20" s="174"/>
      <c r="T20" s="174"/>
      <c r="U20" s="174"/>
      <c r="V20" s="174"/>
      <c r="W20" s="174"/>
      <c r="X20" s="174"/>
      <c r="Y20" s="174"/>
      <c r="Z20" s="174"/>
      <c r="AA20" s="174"/>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
  <dimension ref="A1:P99"/>
  <sheetViews>
    <sheetView tabSelected="1" view="pageBreakPreview" zoomScale="70" zoomScaleNormal="65" zoomScaleSheetLayoutView="70" workbookViewId="0" topLeftCell="E59">
      <selection activeCell="Q78" sqref="Q78"/>
    </sheetView>
  </sheetViews>
  <sheetFormatPr defaultColWidth="9.00390625" defaultRowHeight="13.5"/>
  <cols>
    <col min="1" max="1" width="4.375" style="0" bestFit="1" customWidth="1"/>
    <col min="2" max="2" width="9.875" style="0" bestFit="1" customWidth="1"/>
    <col min="3" max="15" width="12.25390625" style="0" customWidth="1"/>
  </cols>
  <sheetData>
    <row r="1" spans="1:16" ht="17.25">
      <c r="A1" s="22"/>
      <c r="B1" s="23"/>
      <c r="C1" s="23"/>
      <c r="D1" s="23"/>
      <c r="E1" s="23"/>
      <c r="F1" s="23"/>
      <c r="G1" s="24" t="s">
        <v>20</v>
      </c>
      <c r="H1" s="24"/>
      <c r="I1" s="24"/>
      <c r="J1" s="23"/>
      <c r="K1" s="629" t="s">
        <v>184</v>
      </c>
      <c r="L1" s="23"/>
      <c r="M1" s="23"/>
      <c r="N1" s="23"/>
      <c r="O1" s="23"/>
      <c r="P1" s="23"/>
    </row>
    <row r="2" spans="1:16" ht="13.5">
      <c r="A2" s="23"/>
      <c r="B2" s="23"/>
      <c r="C2" s="23"/>
      <c r="D2" s="23"/>
      <c r="E2" s="23"/>
      <c r="F2" s="23"/>
      <c r="G2" s="23"/>
      <c r="H2" s="23"/>
      <c r="I2" s="23"/>
      <c r="J2" s="23"/>
      <c r="K2" s="23"/>
      <c r="L2" s="23"/>
      <c r="M2" s="23"/>
      <c r="N2" s="23"/>
      <c r="O2" s="23"/>
      <c r="P2" s="23"/>
    </row>
    <row r="3" spans="1:16" ht="15" thickBot="1">
      <c r="A3" s="22"/>
      <c r="B3" s="23"/>
      <c r="C3" s="23"/>
      <c r="D3" s="23"/>
      <c r="E3" s="23"/>
      <c r="F3" s="23"/>
      <c r="G3" s="23"/>
      <c r="H3" s="23"/>
      <c r="I3" s="23"/>
      <c r="J3" s="23"/>
      <c r="K3" s="23"/>
      <c r="L3" s="23"/>
      <c r="M3" s="23"/>
      <c r="N3" s="23"/>
      <c r="O3" s="23"/>
      <c r="P3" s="23"/>
    </row>
    <row r="4" spans="1:16" ht="18.75" thickBot="1" thickTop="1">
      <c r="A4" s="25"/>
      <c r="B4" s="26"/>
      <c r="C4" s="27" t="s">
        <v>2</v>
      </c>
      <c r="D4" s="28" t="s">
        <v>3</v>
      </c>
      <c r="E4" s="28" t="s">
        <v>4</v>
      </c>
      <c r="F4" s="28" t="s">
        <v>5</v>
      </c>
      <c r="G4" s="28" t="s">
        <v>6</v>
      </c>
      <c r="H4" s="28" t="s">
        <v>7</v>
      </c>
      <c r="I4" s="28" t="s">
        <v>8</v>
      </c>
      <c r="J4" s="28" t="s">
        <v>9</v>
      </c>
      <c r="K4" s="28" t="s">
        <v>10</v>
      </c>
      <c r="L4" s="28" t="s">
        <v>11</v>
      </c>
      <c r="M4" s="28" t="s">
        <v>12</v>
      </c>
      <c r="N4" s="29" t="s">
        <v>13</v>
      </c>
      <c r="O4" s="30" t="s">
        <v>14</v>
      </c>
      <c r="P4" s="23"/>
    </row>
    <row r="5" spans="1:16" ht="15" thickTop="1">
      <c r="A5" s="31"/>
      <c r="B5" s="32" t="s">
        <v>21</v>
      </c>
      <c r="C5" s="33">
        <v>707</v>
      </c>
      <c r="D5" s="34">
        <v>761</v>
      </c>
      <c r="E5" s="34">
        <v>886</v>
      </c>
      <c r="F5" s="34">
        <v>883</v>
      </c>
      <c r="G5" s="34">
        <v>756</v>
      </c>
      <c r="H5" s="34">
        <v>699</v>
      </c>
      <c r="I5" s="34">
        <v>773</v>
      </c>
      <c r="J5" s="34">
        <v>721</v>
      </c>
      <c r="K5" s="34">
        <v>839</v>
      </c>
      <c r="L5" s="34">
        <v>845</v>
      </c>
      <c r="M5" s="34">
        <v>774</v>
      </c>
      <c r="N5" s="34">
        <v>628</v>
      </c>
      <c r="O5" s="38">
        <f>SUM(C5:N5)</f>
        <v>9272</v>
      </c>
      <c r="P5" s="23"/>
    </row>
    <row r="6" spans="1:16" s="512" customFormat="1" ht="14.25">
      <c r="A6" s="505" t="s">
        <v>22</v>
      </c>
      <c r="B6" s="506" t="s">
        <v>17</v>
      </c>
      <c r="C6" s="507">
        <f aca="true" t="shared" si="0" ref="C6:O6">IF(C5="","",C5/C32)</f>
        <v>0.5906432748538012</v>
      </c>
      <c r="D6" s="508">
        <f t="shared" si="0"/>
        <v>0.519808743169399</v>
      </c>
      <c r="E6" s="508">
        <f t="shared" si="0"/>
        <v>0.470276008492569</v>
      </c>
      <c r="F6" s="508">
        <f t="shared" si="0"/>
        <v>0.533857315598549</v>
      </c>
      <c r="G6" s="508">
        <f t="shared" si="0"/>
        <v>0.5740318906605922</v>
      </c>
      <c r="H6" s="508">
        <f t="shared" si="0"/>
        <v>0.4635278514588859</v>
      </c>
      <c r="I6" s="508">
        <f t="shared" si="0"/>
        <v>0.4460473167916907</v>
      </c>
      <c r="J6" s="508">
        <f t="shared" si="0"/>
        <v>0.47938829787234044</v>
      </c>
      <c r="K6" s="508">
        <f t="shared" si="0"/>
        <v>0.5169439309919901</v>
      </c>
      <c r="L6" s="508">
        <f t="shared" si="0"/>
        <v>0.5354879594423321</v>
      </c>
      <c r="M6" s="508">
        <f t="shared" si="0"/>
        <v>0.5180722891566265</v>
      </c>
      <c r="N6" s="508">
        <f t="shared" si="0"/>
        <v>0.5190082644628099</v>
      </c>
      <c r="O6" s="510">
        <f t="shared" si="0"/>
        <v>0.5104040515248266</v>
      </c>
      <c r="P6" s="511"/>
    </row>
    <row r="7" spans="1:16" ht="14.25">
      <c r="A7" s="40"/>
      <c r="B7" s="168" t="s">
        <v>23</v>
      </c>
      <c r="C7" s="41">
        <v>613</v>
      </c>
      <c r="D7" s="42">
        <v>677</v>
      </c>
      <c r="E7" s="42">
        <v>765</v>
      </c>
      <c r="F7" s="42">
        <v>750</v>
      </c>
      <c r="G7" s="42">
        <v>641</v>
      </c>
      <c r="H7" s="42">
        <v>603</v>
      </c>
      <c r="I7" s="42">
        <v>663</v>
      </c>
      <c r="J7" s="42">
        <v>622</v>
      </c>
      <c r="K7" s="42">
        <v>716</v>
      </c>
      <c r="L7" s="42">
        <v>678</v>
      </c>
      <c r="M7" s="42">
        <v>658</v>
      </c>
      <c r="N7" s="42">
        <v>546</v>
      </c>
      <c r="O7" s="46">
        <f>IF(O5="","",SUM(C7:N7))</f>
        <v>7932</v>
      </c>
      <c r="P7" s="23"/>
    </row>
    <row r="8" spans="1:16" s="512" customFormat="1" ht="14.25">
      <c r="A8" s="505"/>
      <c r="B8" s="513" t="s">
        <v>17</v>
      </c>
      <c r="C8" s="514">
        <f aca="true" t="shared" si="1" ref="C8:O8">IF(C7="","",C7/C5)</f>
        <v>0.867043847241867</v>
      </c>
      <c r="D8" s="515">
        <f t="shared" si="1"/>
        <v>0.8896189224704336</v>
      </c>
      <c r="E8" s="515">
        <f t="shared" si="1"/>
        <v>0.863431151241535</v>
      </c>
      <c r="F8" s="515">
        <f t="shared" si="1"/>
        <v>0.8493771234428086</v>
      </c>
      <c r="G8" s="515">
        <f t="shared" si="1"/>
        <v>0.8478835978835979</v>
      </c>
      <c r="H8" s="515">
        <f t="shared" si="1"/>
        <v>0.8626609442060086</v>
      </c>
      <c r="I8" s="515">
        <f t="shared" si="1"/>
        <v>0.8576972833117723</v>
      </c>
      <c r="J8" s="515">
        <f t="shared" si="1"/>
        <v>0.8626907073509015</v>
      </c>
      <c r="K8" s="515">
        <f t="shared" si="1"/>
        <v>0.8533969010727056</v>
      </c>
      <c r="L8" s="515">
        <f t="shared" si="1"/>
        <v>0.8023668639053254</v>
      </c>
      <c r="M8" s="515">
        <f t="shared" si="1"/>
        <v>0.8501291989664083</v>
      </c>
      <c r="N8" s="515">
        <f t="shared" si="1"/>
        <v>0.8694267515923567</v>
      </c>
      <c r="O8" s="517">
        <f t="shared" si="1"/>
        <v>0.8554788610871441</v>
      </c>
      <c r="P8" s="511"/>
    </row>
    <row r="9" spans="1:16" ht="14.25">
      <c r="A9" s="40" t="s">
        <v>24</v>
      </c>
      <c r="B9" s="170" t="s">
        <v>19</v>
      </c>
      <c r="C9" s="47">
        <f>IF(C5="","",C5-C7)</f>
        <v>94</v>
      </c>
      <c r="D9" s="48">
        <f>IF(D5="","",D5-D7)</f>
        <v>84</v>
      </c>
      <c r="E9" s="48">
        <f>IF(E5="","",E5-E7)</f>
        <v>121</v>
      </c>
      <c r="F9" s="48">
        <f aca="true" t="shared" si="2" ref="F9:N9">IF(F5="","",F5-F7)</f>
        <v>133</v>
      </c>
      <c r="G9" s="48">
        <f t="shared" si="2"/>
        <v>115</v>
      </c>
      <c r="H9" s="48">
        <f t="shared" si="2"/>
        <v>96</v>
      </c>
      <c r="I9" s="48">
        <f t="shared" si="2"/>
        <v>110</v>
      </c>
      <c r="J9" s="48">
        <f t="shared" si="2"/>
        <v>99</v>
      </c>
      <c r="K9" s="48">
        <f t="shared" si="2"/>
        <v>123</v>
      </c>
      <c r="L9" s="48">
        <f t="shared" si="2"/>
        <v>167</v>
      </c>
      <c r="M9" s="48">
        <f t="shared" si="2"/>
        <v>116</v>
      </c>
      <c r="N9" s="48">
        <f t="shared" si="2"/>
        <v>82</v>
      </c>
      <c r="O9" s="49">
        <f>IF(O5="","",SUM(C9:N9))</f>
        <v>1340</v>
      </c>
      <c r="P9" s="23"/>
    </row>
    <row r="10" spans="1:16" s="512" customFormat="1" ht="15" thickBot="1">
      <c r="A10" s="518"/>
      <c r="B10" s="519" t="s">
        <v>17</v>
      </c>
      <c r="C10" s="520">
        <f aca="true" t="shared" si="3" ref="C10:O10">IF(C9="","",C9/C5)</f>
        <v>0.13295615275813297</v>
      </c>
      <c r="D10" s="521">
        <f t="shared" si="3"/>
        <v>0.11038107752956636</v>
      </c>
      <c r="E10" s="521">
        <f t="shared" si="3"/>
        <v>0.136568848758465</v>
      </c>
      <c r="F10" s="521">
        <f t="shared" si="3"/>
        <v>0.1506228765571914</v>
      </c>
      <c r="G10" s="521">
        <f t="shared" si="3"/>
        <v>0.15211640211640212</v>
      </c>
      <c r="H10" s="521">
        <f t="shared" si="3"/>
        <v>0.13733905579399142</v>
      </c>
      <c r="I10" s="521">
        <f t="shared" si="3"/>
        <v>0.1423027166882277</v>
      </c>
      <c r="J10" s="521">
        <f t="shared" si="3"/>
        <v>0.13730929264909847</v>
      </c>
      <c r="K10" s="521">
        <f t="shared" si="3"/>
        <v>0.1466030989272944</v>
      </c>
      <c r="L10" s="521">
        <f t="shared" si="3"/>
        <v>0.19763313609467456</v>
      </c>
      <c r="M10" s="521">
        <f t="shared" si="3"/>
        <v>0.14987080103359174</v>
      </c>
      <c r="N10" s="521">
        <f t="shared" si="3"/>
        <v>0.1305732484076433</v>
      </c>
      <c r="O10" s="523">
        <f t="shared" si="3"/>
        <v>0.14452113891285592</v>
      </c>
      <c r="P10" s="511"/>
    </row>
    <row r="11" spans="1:16" ht="15" thickTop="1">
      <c r="A11" s="40"/>
      <c r="B11" s="169" t="s">
        <v>21</v>
      </c>
      <c r="C11" s="50">
        <v>429</v>
      </c>
      <c r="D11" s="51">
        <v>609</v>
      </c>
      <c r="E11" s="51">
        <v>748</v>
      </c>
      <c r="F11" s="51">
        <v>638</v>
      </c>
      <c r="G11" s="51">
        <v>457</v>
      </c>
      <c r="H11" s="51">
        <v>678</v>
      </c>
      <c r="I11" s="51">
        <v>782</v>
      </c>
      <c r="J11" s="51">
        <v>659</v>
      </c>
      <c r="K11" s="51">
        <v>609</v>
      </c>
      <c r="L11" s="51">
        <v>589</v>
      </c>
      <c r="M11" s="51">
        <v>548</v>
      </c>
      <c r="N11" s="51">
        <v>421</v>
      </c>
      <c r="O11" s="55">
        <f>SUM(C11:N11)</f>
        <v>7167</v>
      </c>
      <c r="P11" s="23"/>
    </row>
    <row r="12" spans="1:16" s="512" customFormat="1" ht="14.25">
      <c r="A12" s="505" t="s">
        <v>25</v>
      </c>
      <c r="B12" s="513" t="s">
        <v>17</v>
      </c>
      <c r="C12" s="514">
        <f aca="true" t="shared" si="4" ref="C12:O12">IF(C11="","",C11/C32)</f>
        <v>0.3583959899749373</v>
      </c>
      <c r="D12" s="515">
        <f t="shared" si="4"/>
        <v>0.41598360655737704</v>
      </c>
      <c r="E12" s="515">
        <f t="shared" si="4"/>
        <v>0.3970276008492569</v>
      </c>
      <c r="F12" s="515">
        <f t="shared" si="4"/>
        <v>0.3857315598548972</v>
      </c>
      <c r="G12" s="515">
        <f t="shared" si="4"/>
        <v>0.3470007593014427</v>
      </c>
      <c r="H12" s="515">
        <f t="shared" si="4"/>
        <v>0.4496021220159151</v>
      </c>
      <c r="I12" s="515">
        <f t="shared" si="4"/>
        <v>0.4512406231967686</v>
      </c>
      <c r="J12" s="515">
        <f t="shared" si="4"/>
        <v>0.43816489361702127</v>
      </c>
      <c r="K12" s="515">
        <f t="shared" si="4"/>
        <v>0.3752310536044362</v>
      </c>
      <c r="L12" s="515">
        <f t="shared" si="4"/>
        <v>0.3732572877059569</v>
      </c>
      <c r="M12" s="515">
        <f t="shared" si="4"/>
        <v>0.3668005354752343</v>
      </c>
      <c r="N12" s="515">
        <f t="shared" si="4"/>
        <v>0.34793388429752065</v>
      </c>
      <c r="O12" s="517">
        <f t="shared" si="4"/>
        <v>0.39452823956842453</v>
      </c>
      <c r="P12" s="511"/>
    </row>
    <row r="13" spans="1:16" ht="14.25">
      <c r="A13" s="40"/>
      <c r="B13" s="170" t="s">
        <v>23</v>
      </c>
      <c r="C13" s="47">
        <v>191</v>
      </c>
      <c r="D13" s="48">
        <v>221</v>
      </c>
      <c r="E13" s="48">
        <v>367</v>
      </c>
      <c r="F13" s="48">
        <v>183</v>
      </c>
      <c r="G13" s="48">
        <v>172</v>
      </c>
      <c r="H13" s="48">
        <v>326</v>
      </c>
      <c r="I13" s="48">
        <v>336</v>
      </c>
      <c r="J13" s="48">
        <v>307</v>
      </c>
      <c r="K13" s="48">
        <v>221</v>
      </c>
      <c r="L13" s="48">
        <v>332</v>
      </c>
      <c r="M13" s="48">
        <v>201</v>
      </c>
      <c r="N13" s="48">
        <v>184</v>
      </c>
      <c r="O13" s="49">
        <f>IF(O11="","",SUM(C13:N13))</f>
        <v>3041</v>
      </c>
      <c r="P13" s="23"/>
    </row>
    <row r="14" spans="1:16" s="512" customFormat="1" ht="14.25">
      <c r="A14" s="505"/>
      <c r="B14" s="506" t="s">
        <v>17</v>
      </c>
      <c r="C14" s="514">
        <f aca="true" t="shared" si="5" ref="C14:O14">IF(C13="","",C13/C11)</f>
        <v>0.44522144522144524</v>
      </c>
      <c r="D14" s="515">
        <f t="shared" si="5"/>
        <v>0.36288998357963875</v>
      </c>
      <c r="E14" s="515">
        <f t="shared" si="5"/>
        <v>0.49064171122994654</v>
      </c>
      <c r="F14" s="515">
        <f t="shared" si="5"/>
        <v>0.28683385579937304</v>
      </c>
      <c r="G14" s="515">
        <f t="shared" si="5"/>
        <v>0.37636761487964987</v>
      </c>
      <c r="H14" s="515">
        <f t="shared" si="5"/>
        <v>0.4808259587020649</v>
      </c>
      <c r="I14" s="515">
        <f t="shared" si="5"/>
        <v>0.4296675191815857</v>
      </c>
      <c r="J14" s="515">
        <f t="shared" si="5"/>
        <v>0.4658573596358118</v>
      </c>
      <c r="K14" s="515">
        <f t="shared" si="5"/>
        <v>0.36288998357963875</v>
      </c>
      <c r="L14" s="515">
        <f t="shared" si="5"/>
        <v>0.5636672325976231</v>
      </c>
      <c r="M14" s="515">
        <f t="shared" si="5"/>
        <v>0.36678832116788324</v>
      </c>
      <c r="N14" s="515">
        <f t="shared" si="5"/>
        <v>0.43705463182897863</v>
      </c>
      <c r="O14" s="524">
        <f t="shared" si="5"/>
        <v>0.4243058462397098</v>
      </c>
      <c r="P14" s="511"/>
    </row>
    <row r="15" spans="1:16" ht="14.25">
      <c r="A15" s="40" t="s">
        <v>24</v>
      </c>
      <c r="B15" s="168" t="s">
        <v>19</v>
      </c>
      <c r="C15" s="41">
        <f>IF(C11="","",C11-C13)</f>
        <v>238</v>
      </c>
      <c r="D15" s="42">
        <f>IF(D11="","",D11-D13)</f>
        <v>388</v>
      </c>
      <c r="E15" s="42">
        <f>IF(E11="","",E11-E13)</f>
        <v>381</v>
      </c>
      <c r="F15" s="42">
        <f aca="true" t="shared" si="6" ref="F15:N15">IF(F11="","",F11-F13)</f>
        <v>455</v>
      </c>
      <c r="G15" s="42">
        <f t="shared" si="6"/>
        <v>285</v>
      </c>
      <c r="H15" s="42">
        <f t="shared" si="6"/>
        <v>352</v>
      </c>
      <c r="I15" s="42">
        <f t="shared" si="6"/>
        <v>446</v>
      </c>
      <c r="J15" s="42">
        <f t="shared" si="6"/>
        <v>352</v>
      </c>
      <c r="K15" s="42">
        <f t="shared" si="6"/>
        <v>388</v>
      </c>
      <c r="L15" s="42">
        <f t="shared" si="6"/>
        <v>257</v>
      </c>
      <c r="M15" s="42">
        <f t="shared" si="6"/>
        <v>347</v>
      </c>
      <c r="N15" s="42">
        <f t="shared" si="6"/>
        <v>237</v>
      </c>
      <c r="O15" s="46">
        <f>IF(O11="","",SUM(C15:N15))</f>
        <v>4126</v>
      </c>
      <c r="P15" s="23"/>
    </row>
    <row r="16" spans="1:16" s="512" customFormat="1" ht="15" thickBot="1">
      <c r="A16" s="505"/>
      <c r="B16" s="525" t="s">
        <v>17</v>
      </c>
      <c r="C16" s="520">
        <f aca="true" t="shared" si="7" ref="C16:O16">IF(C15="","",C15/C11)</f>
        <v>0.5547785547785548</v>
      </c>
      <c r="D16" s="526">
        <f t="shared" si="7"/>
        <v>0.6371100164203612</v>
      </c>
      <c r="E16" s="526">
        <f t="shared" si="7"/>
        <v>0.5093582887700535</v>
      </c>
      <c r="F16" s="526">
        <f t="shared" si="7"/>
        <v>0.713166144200627</v>
      </c>
      <c r="G16" s="526">
        <f t="shared" si="7"/>
        <v>0.6236323851203501</v>
      </c>
      <c r="H16" s="526">
        <f t="shared" si="7"/>
        <v>0.5191740412979351</v>
      </c>
      <c r="I16" s="526">
        <f t="shared" si="7"/>
        <v>0.5703324808184144</v>
      </c>
      <c r="J16" s="526">
        <f t="shared" si="7"/>
        <v>0.5341426403641881</v>
      </c>
      <c r="K16" s="526">
        <f t="shared" si="7"/>
        <v>0.6371100164203612</v>
      </c>
      <c r="L16" s="526">
        <f t="shared" si="7"/>
        <v>0.4363327674023769</v>
      </c>
      <c r="M16" s="526">
        <f t="shared" si="7"/>
        <v>0.6332116788321168</v>
      </c>
      <c r="N16" s="526">
        <f t="shared" si="7"/>
        <v>0.5629453681710214</v>
      </c>
      <c r="O16" s="528">
        <f t="shared" si="7"/>
        <v>0.5756941537602902</v>
      </c>
      <c r="P16" s="511"/>
    </row>
    <row r="17" spans="1:16" ht="15" thickTop="1">
      <c r="A17" s="59"/>
      <c r="B17" s="497" t="s">
        <v>21</v>
      </c>
      <c r="C17" s="60">
        <v>2</v>
      </c>
      <c r="D17" s="61">
        <v>1</v>
      </c>
      <c r="E17" s="61">
        <v>103</v>
      </c>
      <c r="F17" s="61">
        <v>0</v>
      </c>
      <c r="G17" s="61">
        <v>0</v>
      </c>
      <c r="H17" s="61">
        <v>3</v>
      </c>
      <c r="I17" s="61">
        <v>3</v>
      </c>
      <c r="J17" s="61">
        <v>1</v>
      </c>
      <c r="K17" s="61">
        <v>3</v>
      </c>
      <c r="L17" s="61">
        <v>0</v>
      </c>
      <c r="M17" s="61">
        <v>7</v>
      </c>
      <c r="N17" s="717">
        <v>9</v>
      </c>
      <c r="O17" s="65">
        <f>SUM(C17:N17)</f>
        <v>132</v>
      </c>
      <c r="P17" s="23"/>
    </row>
    <row r="18" spans="1:16" s="512" customFormat="1" ht="14.25">
      <c r="A18" s="529" t="s">
        <v>26</v>
      </c>
      <c r="B18" s="530" t="s">
        <v>17</v>
      </c>
      <c r="C18" s="514">
        <f aca="true" t="shared" si="8" ref="C18:O18">IF(C17="","",C17/C32)</f>
        <v>0.001670843776106934</v>
      </c>
      <c r="D18" s="515">
        <f t="shared" si="8"/>
        <v>0.0006830601092896175</v>
      </c>
      <c r="E18" s="515">
        <f t="shared" si="8"/>
        <v>0.05467091295116773</v>
      </c>
      <c r="F18" s="515">
        <f t="shared" si="8"/>
        <v>0</v>
      </c>
      <c r="G18" s="515">
        <f t="shared" si="8"/>
        <v>0</v>
      </c>
      <c r="H18" s="515">
        <f t="shared" si="8"/>
        <v>0.001989389920424403</v>
      </c>
      <c r="I18" s="515">
        <f t="shared" si="8"/>
        <v>0.0017311021350259665</v>
      </c>
      <c r="J18" s="515">
        <f t="shared" si="8"/>
        <v>0.0006648936170212766</v>
      </c>
      <c r="K18" s="515">
        <f t="shared" si="8"/>
        <v>0.0018484288354898336</v>
      </c>
      <c r="L18" s="515">
        <f t="shared" si="8"/>
        <v>0</v>
      </c>
      <c r="M18" s="515">
        <f t="shared" si="8"/>
        <v>0.004685408299866131</v>
      </c>
      <c r="N18" s="548">
        <f t="shared" si="8"/>
        <v>0.00743801652892562</v>
      </c>
      <c r="O18" s="531">
        <f t="shared" si="8"/>
        <v>0.0072663216998788945</v>
      </c>
      <c r="P18" s="511"/>
    </row>
    <row r="19" spans="1:16" ht="14.25">
      <c r="A19" s="66"/>
      <c r="B19" s="91" t="s">
        <v>23</v>
      </c>
      <c r="C19" s="41">
        <v>2</v>
      </c>
      <c r="D19" s="42">
        <v>1</v>
      </c>
      <c r="E19" s="42">
        <v>3</v>
      </c>
      <c r="F19" s="42">
        <v>0</v>
      </c>
      <c r="G19" s="42">
        <v>0</v>
      </c>
      <c r="H19" s="42">
        <v>3</v>
      </c>
      <c r="I19" s="42">
        <v>2</v>
      </c>
      <c r="J19" s="42">
        <v>1</v>
      </c>
      <c r="K19" s="42">
        <v>1</v>
      </c>
      <c r="L19" s="42">
        <v>0</v>
      </c>
      <c r="M19" s="42">
        <v>1</v>
      </c>
      <c r="N19" s="552">
        <v>3</v>
      </c>
      <c r="O19" s="715">
        <f>IF(O15="","",SUM(C19:N19))</f>
        <v>17</v>
      </c>
      <c r="P19" s="23"/>
    </row>
    <row r="20" spans="1:16" s="512" customFormat="1" ht="14.25">
      <c r="A20" s="529"/>
      <c r="B20" s="534" t="s">
        <v>17</v>
      </c>
      <c r="C20" s="507">
        <v>0</v>
      </c>
      <c r="D20" s="535">
        <f>IF(D19="","",D19/D17)</f>
        <v>1</v>
      </c>
      <c r="E20" s="535">
        <f>IF(E19="","",E19/E17)</f>
        <v>0.02912621359223301</v>
      </c>
      <c r="F20" s="535" t="e">
        <f aca="true" t="shared" si="9" ref="F20:N20">IF(F19="","",F19/F17)</f>
        <v>#DIV/0!</v>
      </c>
      <c r="G20" s="535" t="e">
        <f t="shared" si="9"/>
        <v>#DIV/0!</v>
      </c>
      <c r="H20" s="535">
        <f t="shared" si="9"/>
        <v>1</v>
      </c>
      <c r="I20" s="535">
        <f t="shared" si="9"/>
        <v>0.6666666666666666</v>
      </c>
      <c r="J20" s="535">
        <f t="shared" si="9"/>
        <v>1</v>
      </c>
      <c r="K20" s="535">
        <f t="shared" si="9"/>
        <v>0.3333333333333333</v>
      </c>
      <c r="L20" s="535" t="e">
        <f t="shared" si="9"/>
        <v>#DIV/0!</v>
      </c>
      <c r="M20" s="535">
        <f t="shared" si="9"/>
        <v>0.14285714285714285</v>
      </c>
      <c r="N20" s="549">
        <f t="shared" si="9"/>
        <v>0.3333333333333333</v>
      </c>
      <c r="O20" s="716">
        <f>IF(O19="","",O19/O17)</f>
        <v>0.12878787878787878</v>
      </c>
      <c r="P20" s="511"/>
    </row>
    <row r="21" spans="1:16" ht="14.25">
      <c r="A21" s="66" t="s">
        <v>27</v>
      </c>
      <c r="B21" s="498" t="s">
        <v>19</v>
      </c>
      <c r="C21" s="70">
        <f>IF(C17="","",C17-C19)</f>
        <v>0</v>
      </c>
      <c r="D21" s="71">
        <f>IF(D17="","",D17-D19)</f>
        <v>0</v>
      </c>
      <c r="E21" s="71">
        <f>IF(E17="","",E17-E19)</f>
        <v>100</v>
      </c>
      <c r="F21" s="71">
        <f aca="true" t="shared" si="10" ref="F21:N21">IF(F17="","",F17-F19)</f>
        <v>0</v>
      </c>
      <c r="G21" s="71">
        <f t="shared" si="10"/>
        <v>0</v>
      </c>
      <c r="H21" s="71">
        <f t="shared" si="10"/>
        <v>0</v>
      </c>
      <c r="I21" s="71">
        <f t="shared" si="10"/>
        <v>1</v>
      </c>
      <c r="J21" s="71">
        <f t="shared" si="10"/>
        <v>0</v>
      </c>
      <c r="K21" s="71">
        <f t="shared" si="10"/>
        <v>2</v>
      </c>
      <c r="L21" s="71">
        <f t="shared" si="10"/>
        <v>0</v>
      </c>
      <c r="M21" s="71">
        <f t="shared" si="10"/>
        <v>6</v>
      </c>
      <c r="N21" s="550">
        <f t="shared" si="10"/>
        <v>6</v>
      </c>
      <c r="O21" s="65">
        <f>IF(O17="","",SUM(C21:N21))</f>
        <v>115</v>
      </c>
      <c r="P21" s="23"/>
    </row>
    <row r="22" spans="1:16" s="512" customFormat="1" ht="15" thickBot="1">
      <c r="A22" s="532"/>
      <c r="B22" s="533" t="s">
        <v>17</v>
      </c>
      <c r="C22" s="520">
        <v>0</v>
      </c>
      <c r="D22" s="526">
        <f>IF(D17="","",D21/D17)</f>
        <v>0</v>
      </c>
      <c r="E22" s="526">
        <f>IF(E17="","",E21/E17)</f>
        <v>0.970873786407767</v>
      </c>
      <c r="F22" s="526" t="e">
        <f aca="true" t="shared" si="11" ref="F22:N22">IF(F17="","",F21/F17)</f>
        <v>#DIV/0!</v>
      </c>
      <c r="G22" s="526" t="e">
        <f t="shared" si="11"/>
        <v>#DIV/0!</v>
      </c>
      <c r="H22" s="526">
        <f t="shared" si="11"/>
        <v>0</v>
      </c>
      <c r="I22" s="526">
        <f t="shared" si="11"/>
        <v>0.3333333333333333</v>
      </c>
      <c r="J22" s="526">
        <f t="shared" si="11"/>
        <v>0</v>
      </c>
      <c r="K22" s="526">
        <f t="shared" si="11"/>
        <v>0.6666666666666666</v>
      </c>
      <c r="L22" s="526" t="e">
        <f t="shared" si="11"/>
        <v>#DIV/0!</v>
      </c>
      <c r="M22" s="526">
        <f t="shared" si="11"/>
        <v>0.8571428571428571</v>
      </c>
      <c r="N22" s="551">
        <f t="shared" si="11"/>
        <v>0.6666666666666666</v>
      </c>
      <c r="O22" s="531">
        <f>IF(O21="","",O21/O17)</f>
        <v>0.8712121212121212</v>
      </c>
      <c r="P22" s="511"/>
    </row>
    <row r="23" spans="1:16" ht="15" thickTop="1">
      <c r="A23" s="66"/>
      <c r="B23" s="499" t="s">
        <v>21</v>
      </c>
      <c r="C23" s="33">
        <v>59</v>
      </c>
      <c r="D23" s="34">
        <v>93</v>
      </c>
      <c r="E23" s="34">
        <v>147</v>
      </c>
      <c r="F23" s="34">
        <v>133</v>
      </c>
      <c r="G23" s="34">
        <v>104</v>
      </c>
      <c r="H23" s="34">
        <v>128</v>
      </c>
      <c r="I23" s="34">
        <v>175</v>
      </c>
      <c r="J23" s="34">
        <v>123</v>
      </c>
      <c r="K23" s="34">
        <v>172</v>
      </c>
      <c r="L23" s="34">
        <v>144</v>
      </c>
      <c r="M23" s="34">
        <v>165</v>
      </c>
      <c r="N23" s="718">
        <v>152</v>
      </c>
      <c r="O23" s="75">
        <f>SUM(C23:N23)</f>
        <v>1595</v>
      </c>
      <c r="P23" s="23"/>
    </row>
    <row r="24" spans="1:16" ht="14.25">
      <c r="A24" s="66"/>
      <c r="B24" s="500" t="s">
        <v>28</v>
      </c>
      <c r="C24" s="50">
        <v>0</v>
      </c>
      <c r="D24" s="51">
        <v>0</v>
      </c>
      <c r="E24" s="51">
        <v>0</v>
      </c>
      <c r="F24" s="51">
        <v>0</v>
      </c>
      <c r="G24" s="51">
        <v>0</v>
      </c>
      <c r="H24" s="51">
        <v>0</v>
      </c>
      <c r="I24" s="51">
        <v>0</v>
      </c>
      <c r="J24" s="51">
        <v>0</v>
      </c>
      <c r="K24" s="51">
        <v>54</v>
      </c>
      <c r="L24" s="51">
        <v>0</v>
      </c>
      <c r="M24" s="51">
        <v>0</v>
      </c>
      <c r="N24" s="553">
        <v>0</v>
      </c>
      <c r="O24" s="65">
        <f>SUM(C24:N24)</f>
        <v>54</v>
      </c>
      <c r="P24" s="23"/>
    </row>
    <row r="25" spans="1:16" s="512" customFormat="1" ht="14.25">
      <c r="A25" s="505" t="s">
        <v>29</v>
      </c>
      <c r="B25" s="513" t="s">
        <v>17</v>
      </c>
      <c r="C25" s="507">
        <f>IF(C23="","",C23/C32)</f>
        <v>0.04928989139515455</v>
      </c>
      <c r="D25" s="535">
        <f>IF(D23="","",D23/D32)</f>
        <v>0.06352459016393443</v>
      </c>
      <c r="E25" s="535">
        <f>IF(E23="","",E23/E32)</f>
        <v>0.07802547770700637</v>
      </c>
      <c r="F25" s="535">
        <f>IF(F23="","",F23/F32)</f>
        <v>0.0804111245465538</v>
      </c>
      <c r="G25" s="535">
        <f aca="true" t="shared" si="12" ref="G25:N25">IF(G23="","",G23/G32)</f>
        <v>0.07896735003796507</v>
      </c>
      <c r="H25" s="535">
        <f t="shared" si="12"/>
        <v>0.08488063660477453</v>
      </c>
      <c r="I25" s="535">
        <f t="shared" si="12"/>
        <v>0.10098095787651472</v>
      </c>
      <c r="J25" s="535">
        <f t="shared" si="12"/>
        <v>0.08178191489361702</v>
      </c>
      <c r="K25" s="535">
        <f t="shared" si="12"/>
        <v>0.1059765865680838</v>
      </c>
      <c r="L25" s="535">
        <f t="shared" si="12"/>
        <v>0.09125475285171103</v>
      </c>
      <c r="M25" s="535">
        <f t="shared" si="12"/>
        <v>0.11044176706827309</v>
      </c>
      <c r="N25" s="549">
        <f t="shared" si="12"/>
        <v>0.1256198347107438</v>
      </c>
      <c r="O25" s="536">
        <f>IF(O23="","",O23/O32)</f>
        <v>0.08780138720686997</v>
      </c>
      <c r="P25" s="511"/>
    </row>
    <row r="26" spans="1:16" ht="14.25">
      <c r="A26" s="66"/>
      <c r="B26" s="91" t="s">
        <v>23</v>
      </c>
      <c r="C26" s="41">
        <v>44</v>
      </c>
      <c r="D26" s="42">
        <v>91</v>
      </c>
      <c r="E26" s="42">
        <v>128</v>
      </c>
      <c r="F26" s="42">
        <v>97</v>
      </c>
      <c r="G26" s="42">
        <v>94</v>
      </c>
      <c r="H26" s="42">
        <v>110</v>
      </c>
      <c r="I26" s="42">
        <v>162</v>
      </c>
      <c r="J26" s="42">
        <v>120</v>
      </c>
      <c r="K26" s="42">
        <v>111</v>
      </c>
      <c r="L26" s="42">
        <v>115</v>
      </c>
      <c r="M26" s="42">
        <v>134</v>
      </c>
      <c r="N26" s="552">
        <v>140</v>
      </c>
      <c r="O26" s="83">
        <f>IF(O23="","",SUM(C26:N26))</f>
        <v>1346</v>
      </c>
      <c r="P26" s="23"/>
    </row>
    <row r="27" spans="1:16" ht="14.25">
      <c r="A27" s="66"/>
      <c r="B27" s="501" t="s">
        <v>28</v>
      </c>
      <c r="C27" s="84">
        <v>0</v>
      </c>
      <c r="D27" s="85">
        <v>0</v>
      </c>
      <c r="E27" s="85">
        <v>0</v>
      </c>
      <c r="F27" s="85">
        <v>0</v>
      </c>
      <c r="G27" s="85">
        <v>0</v>
      </c>
      <c r="H27" s="85">
        <v>0</v>
      </c>
      <c r="I27" s="85">
        <v>0</v>
      </c>
      <c r="J27" s="85">
        <v>0</v>
      </c>
      <c r="K27" s="85">
        <v>0</v>
      </c>
      <c r="L27" s="85">
        <v>0</v>
      </c>
      <c r="M27" s="85">
        <v>0</v>
      </c>
      <c r="N27" s="719">
        <v>0</v>
      </c>
      <c r="O27" s="90">
        <f>IF(O26="","",SUM(C27:N27))</f>
        <v>0</v>
      </c>
      <c r="P27" s="23"/>
    </row>
    <row r="28" spans="1:16" s="512" customFormat="1" ht="14.25">
      <c r="A28" s="505"/>
      <c r="B28" s="506" t="s">
        <v>17</v>
      </c>
      <c r="C28" s="514">
        <f>IF(C26="","",C26/C23)</f>
        <v>0.7457627118644068</v>
      </c>
      <c r="D28" s="515">
        <f>IF(D26="","",D26/D23)</f>
        <v>0.978494623655914</v>
      </c>
      <c r="E28" s="515">
        <f>IF(E26="","",E26/E23)</f>
        <v>0.8707482993197279</v>
      </c>
      <c r="F28" s="515">
        <f aca="true" t="shared" si="13" ref="F28:N28">IF(F26="","",F26/F23)</f>
        <v>0.7293233082706767</v>
      </c>
      <c r="G28" s="515">
        <f t="shared" si="13"/>
        <v>0.9038461538461539</v>
      </c>
      <c r="H28" s="515">
        <f t="shared" si="13"/>
        <v>0.859375</v>
      </c>
      <c r="I28" s="515">
        <f t="shared" si="13"/>
        <v>0.9257142857142857</v>
      </c>
      <c r="J28" s="515">
        <f t="shared" si="13"/>
        <v>0.975609756097561</v>
      </c>
      <c r="K28" s="515">
        <f t="shared" si="13"/>
        <v>0.6453488372093024</v>
      </c>
      <c r="L28" s="515">
        <f t="shared" si="13"/>
        <v>0.7986111111111112</v>
      </c>
      <c r="M28" s="515">
        <f t="shared" si="13"/>
        <v>0.8121212121212121</v>
      </c>
      <c r="N28" s="548">
        <f t="shared" si="13"/>
        <v>0.9210526315789473</v>
      </c>
      <c r="O28" s="537">
        <f>IF(O23="","",O26/O23)</f>
        <v>0.8438871473354232</v>
      </c>
      <c r="P28" s="511"/>
    </row>
    <row r="29" spans="1:16" ht="14.25">
      <c r="A29" s="66" t="s">
        <v>30</v>
      </c>
      <c r="B29" s="91" t="s">
        <v>19</v>
      </c>
      <c r="C29" s="41">
        <f aca="true" t="shared" si="14" ref="C29:E30">IF(C23="","",C23-C26)</f>
        <v>15</v>
      </c>
      <c r="D29" s="42">
        <f t="shared" si="14"/>
        <v>2</v>
      </c>
      <c r="E29" s="42">
        <f t="shared" si="14"/>
        <v>19</v>
      </c>
      <c r="F29" s="42">
        <f aca="true" t="shared" si="15" ref="F29:N29">IF(F23="","",F23-F26)</f>
        <v>36</v>
      </c>
      <c r="G29" s="42">
        <f t="shared" si="15"/>
        <v>10</v>
      </c>
      <c r="H29" s="42">
        <f t="shared" si="15"/>
        <v>18</v>
      </c>
      <c r="I29" s="42">
        <f t="shared" si="15"/>
        <v>13</v>
      </c>
      <c r="J29" s="42">
        <f t="shared" si="15"/>
        <v>3</v>
      </c>
      <c r="K29" s="42">
        <f t="shared" si="15"/>
        <v>61</v>
      </c>
      <c r="L29" s="42">
        <f t="shared" si="15"/>
        <v>29</v>
      </c>
      <c r="M29" s="42">
        <f t="shared" si="15"/>
        <v>31</v>
      </c>
      <c r="N29" s="552">
        <f t="shared" si="15"/>
        <v>12</v>
      </c>
      <c r="O29" s="92">
        <f>IF(O23="","",SUM(C29:N29))</f>
        <v>249</v>
      </c>
      <c r="P29" s="23"/>
    </row>
    <row r="30" spans="1:16" ht="14.25">
      <c r="A30" s="66"/>
      <c r="B30" s="500" t="s">
        <v>28</v>
      </c>
      <c r="C30" s="50">
        <f t="shared" si="14"/>
        <v>0</v>
      </c>
      <c r="D30" s="51">
        <f t="shared" si="14"/>
        <v>0</v>
      </c>
      <c r="E30" s="51">
        <f t="shared" si="14"/>
        <v>0</v>
      </c>
      <c r="F30" s="51">
        <f aca="true" t="shared" si="16" ref="F30:N30">IF(F24="","",F24-F27)</f>
        <v>0</v>
      </c>
      <c r="G30" s="51">
        <f t="shared" si="16"/>
        <v>0</v>
      </c>
      <c r="H30" s="51">
        <f t="shared" si="16"/>
        <v>0</v>
      </c>
      <c r="I30" s="51">
        <f t="shared" si="16"/>
        <v>0</v>
      </c>
      <c r="J30" s="51">
        <f t="shared" si="16"/>
        <v>0</v>
      </c>
      <c r="K30" s="51">
        <f t="shared" si="16"/>
        <v>54</v>
      </c>
      <c r="L30" s="51">
        <f t="shared" si="16"/>
        <v>0</v>
      </c>
      <c r="M30" s="51">
        <v>0</v>
      </c>
      <c r="N30" s="553">
        <f t="shared" si="16"/>
        <v>0</v>
      </c>
      <c r="O30" s="65">
        <f>IF(O29="","",SUM(C30:N30))</f>
        <v>54</v>
      </c>
      <c r="P30" s="23"/>
    </row>
    <row r="31" spans="1:16" s="512" customFormat="1" ht="15" thickBot="1">
      <c r="A31" s="518"/>
      <c r="B31" s="538" t="s">
        <v>31</v>
      </c>
      <c r="C31" s="539">
        <f>IF(C29="","",C29/C23)</f>
        <v>0.2542372881355932</v>
      </c>
      <c r="D31" s="540">
        <f>IF(D29="","",D29/D23)</f>
        <v>0.021505376344086023</v>
      </c>
      <c r="E31" s="540">
        <f>IF(E29="","",E29/E23)</f>
        <v>0.1292517006802721</v>
      </c>
      <c r="F31" s="540">
        <f aca="true" t="shared" si="17" ref="F31:N31">IF(F29="","",F29/F23)</f>
        <v>0.2706766917293233</v>
      </c>
      <c r="G31" s="540">
        <f t="shared" si="17"/>
        <v>0.09615384615384616</v>
      </c>
      <c r="H31" s="540">
        <f t="shared" si="17"/>
        <v>0.140625</v>
      </c>
      <c r="I31" s="540">
        <f t="shared" si="17"/>
        <v>0.07428571428571429</v>
      </c>
      <c r="J31" s="540">
        <f t="shared" si="17"/>
        <v>0.024390243902439025</v>
      </c>
      <c r="K31" s="540">
        <f t="shared" si="17"/>
        <v>0.3546511627906977</v>
      </c>
      <c r="L31" s="540">
        <f t="shared" si="17"/>
        <v>0.2013888888888889</v>
      </c>
      <c r="M31" s="540">
        <f t="shared" si="17"/>
        <v>0.18787878787878787</v>
      </c>
      <c r="N31" s="554">
        <f t="shared" si="17"/>
        <v>0.07894736842105263</v>
      </c>
      <c r="O31" s="541">
        <f>IF(O29="","",O29/O23)</f>
        <v>0.1561128526645768</v>
      </c>
      <c r="P31" s="511"/>
    </row>
    <row r="32" spans="1:16" ht="15" thickTop="1">
      <c r="A32" s="40"/>
      <c r="B32" s="171" t="s">
        <v>21</v>
      </c>
      <c r="C32" s="93">
        <f>IF(C23="","",C5+C11+C17+C23)</f>
        <v>1197</v>
      </c>
      <c r="D32" s="94">
        <f>IF(D23="","",D5+D11+D17+D23)</f>
        <v>1464</v>
      </c>
      <c r="E32" s="94">
        <f>IF(E23="","",E5+E11+E17+E23)</f>
        <v>1884</v>
      </c>
      <c r="F32" s="94">
        <f aca="true" t="shared" si="18" ref="F32:N32">IF(F23="","",F5+F11+F17+F23)</f>
        <v>1654</v>
      </c>
      <c r="G32" s="94">
        <f t="shared" si="18"/>
        <v>1317</v>
      </c>
      <c r="H32" s="94">
        <f t="shared" si="18"/>
        <v>1508</v>
      </c>
      <c r="I32" s="94">
        <f t="shared" si="18"/>
        <v>1733</v>
      </c>
      <c r="J32" s="94">
        <f t="shared" si="18"/>
        <v>1504</v>
      </c>
      <c r="K32" s="94">
        <f t="shared" si="18"/>
        <v>1623</v>
      </c>
      <c r="L32" s="94">
        <f t="shared" si="18"/>
        <v>1578</v>
      </c>
      <c r="M32" s="94">
        <f t="shared" si="18"/>
        <v>1494</v>
      </c>
      <c r="N32" s="555">
        <f t="shared" si="18"/>
        <v>1210</v>
      </c>
      <c r="O32" s="95">
        <f>SUM(C32:N32)</f>
        <v>18166</v>
      </c>
      <c r="P32" s="23"/>
    </row>
    <row r="33" spans="1:16" ht="14.25">
      <c r="A33" s="40" t="s">
        <v>32</v>
      </c>
      <c r="B33" s="170" t="s">
        <v>23</v>
      </c>
      <c r="C33" s="47">
        <f>IF(C26="","",C7+C13+C19+C26)</f>
        <v>850</v>
      </c>
      <c r="D33" s="48">
        <f>IF(D26="","",D7+D13+D19+D26)</f>
        <v>990</v>
      </c>
      <c r="E33" s="48">
        <f>IF(E26="","",E7+E13+E19+E26)</f>
        <v>1263</v>
      </c>
      <c r="F33" s="48">
        <f aca="true" t="shared" si="19" ref="F33:N33">IF(F26="","",F7+F13+F19+F26)</f>
        <v>1030</v>
      </c>
      <c r="G33" s="48">
        <f t="shared" si="19"/>
        <v>907</v>
      </c>
      <c r="H33" s="48">
        <f t="shared" si="19"/>
        <v>1042</v>
      </c>
      <c r="I33" s="48">
        <f t="shared" si="19"/>
        <v>1163</v>
      </c>
      <c r="J33" s="48">
        <f t="shared" si="19"/>
        <v>1050</v>
      </c>
      <c r="K33" s="48">
        <f t="shared" si="19"/>
        <v>1049</v>
      </c>
      <c r="L33" s="48">
        <f t="shared" si="19"/>
        <v>1125</v>
      </c>
      <c r="M33" s="48">
        <f t="shared" si="19"/>
        <v>994</v>
      </c>
      <c r="N33" s="556">
        <f t="shared" si="19"/>
        <v>873</v>
      </c>
      <c r="O33" s="96">
        <f>SUM(C33:N33)</f>
        <v>12336</v>
      </c>
      <c r="P33" s="7"/>
    </row>
    <row r="34" spans="1:16" s="512" customFormat="1" ht="14.25">
      <c r="A34" s="505"/>
      <c r="B34" s="506" t="s">
        <v>17</v>
      </c>
      <c r="C34" s="514">
        <f aca="true" t="shared" si="20" ref="C34:O34">IF(C33="","",C33/C32)</f>
        <v>0.7101086048454469</v>
      </c>
      <c r="D34" s="515">
        <f t="shared" si="20"/>
        <v>0.6762295081967213</v>
      </c>
      <c r="E34" s="515">
        <f t="shared" si="20"/>
        <v>0.6703821656050956</v>
      </c>
      <c r="F34" s="515">
        <f t="shared" si="20"/>
        <v>0.6227327690447401</v>
      </c>
      <c r="G34" s="515">
        <f t="shared" si="20"/>
        <v>0.6886864085041762</v>
      </c>
      <c r="H34" s="515">
        <f t="shared" si="20"/>
        <v>0.6909814323607427</v>
      </c>
      <c r="I34" s="515">
        <f t="shared" si="20"/>
        <v>0.6710905943450663</v>
      </c>
      <c r="J34" s="515">
        <f t="shared" si="20"/>
        <v>0.6981382978723404</v>
      </c>
      <c r="K34" s="515">
        <f t="shared" si="20"/>
        <v>0.6463339494762785</v>
      </c>
      <c r="L34" s="515">
        <f t="shared" si="20"/>
        <v>0.7129277566539924</v>
      </c>
      <c r="M34" s="515">
        <f t="shared" si="20"/>
        <v>0.6653279785809906</v>
      </c>
      <c r="N34" s="548">
        <f t="shared" si="20"/>
        <v>0.7214876033057851</v>
      </c>
      <c r="O34" s="537">
        <f t="shared" si="20"/>
        <v>0.6790707915886821</v>
      </c>
      <c r="P34" s="542"/>
    </row>
    <row r="35" spans="1:16" ht="14.25">
      <c r="A35" s="66" t="s">
        <v>14</v>
      </c>
      <c r="B35" s="91" t="s">
        <v>19</v>
      </c>
      <c r="C35" s="41">
        <f>IF(C29="","",C29+C21+C15+C9)</f>
        <v>347</v>
      </c>
      <c r="D35" s="42">
        <f>IF(D29="","",D29+D21+D15+D9)</f>
        <v>474</v>
      </c>
      <c r="E35" s="42">
        <f>IF(E29="","",E29+E21+E15+E9)</f>
        <v>621</v>
      </c>
      <c r="F35" s="42">
        <f aca="true" t="shared" si="21" ref="F35:N35">IF(F29="","",F29+F21+F15+F9)</f>
        <v>624</v>
      </c>
      <c r="G35" s="42">
        <f t="shared" si="21"/>
        <v>410</v>
      </c>
      <c r="H35" s="42">
        <f t="shared" si="21"/>
        <v>466</v>
      </c>
      <c r="I35" s="42">
        <f t="shared" si="21"/>
        <v>570</v>
      </c>
      <c r="J35" s="42">
        <f t="shared" si="21"/>
        <v>454</v>
      </c>
      <c r="K35" s="42">
        <f t="shared" si="21"/>
        <v>574</v>
      </c>
      <c r="L35" s="42">
        <f t="shared" si="21"/>
        <v>453</v>
      </c>
      <c r="M35" s="42">
        <f t="shared" si="21"/>
        <v>500</v>
      </c>
      <c r="N35" s="552">
        <f t="shared" si="21"/>
        <v>337</v>
      </c>
      <c r="O35" s="97">
        <f>SUM(C35:N35)</f>
        <v>5830</v>
      </c>
      <c r="P35" s="23"/>
    </row>
    <row r="36" spans="1:16" s="512" customFormat="1" ht="15" thickBot="1">
      <c r="A36" s="543"/>
      <c r="B36" s="544" t="s">
        <v>17</v>
      </c>
      <c r="C36" s="545">
        <f aca="true" t="shared" si="22" ref="C36:O36">IF(C35="","",C35/C32)</f>
        <v>0.28989139515455303</v>
      </c>
      <c r="D36" s="546">
        <f t="shared" si="22"/>
        <v>0.3237704918032787</v>
      </c>
      <c r="E36" s="546">
        <f t="shared" si="22"/>
        <v>0.32961783439490444</v>
      </c>
      <c r="F36" s="546">
        <f t="shared" si="22"/>
        <v>0.37726723095526</v>
      </c>
      <c r="G36" s="546">
        <f t="shared" si="22"/>
        <v>0.3113135914958238</v>
      </c>
      <c r="H36" s="546">
        <f t="shared" si="22"/>
        <v>0.3090185676392573</v>
      </c>
      <c r="I36" s="546">
        <f t="shared" si="22"/>
        <v>0.32890940565493365</v>
      </c>
      <c r="J36" s="546">
        <f t="shared" si="22"/>
        <v>0.30186170212765956</v>
      </c>
      <c r="K36" s="546">
        <f t="shared" si="22"/>
        <v>0.3536660505237215</v>
      </c>
      <c r="L36" s="546">
        <f t="shared" si="22"/>
        <v>0.2870722433460076</v>
      </c>
      <c r="M36" s="546">
        <f t="shared" si="22"/>
        <v>0.33467202141900937</v>
      </c>
      <c r="N36" s="557">
        <f t="shared" si="22"/>
        <v>0.2785123966942149</v>
      </c>
      <c r="O36" s="547">
        <f t="shared" si="22"/>
        <v>0.32092920841131783</v>
      </c>
      <c r="P36" s="542"/>
    </row>
    <row r="37" spans="1:16" ht="15" thickTop="1">
      <c r="A37" s="22"/>
      <c r="B37" s="23"/>
      <c r="C37" s="23"/>
      <c r="D37" s="23"/>
      <c r="E37" s="23"/>
      <c r="F37" s="23"/>
      <c r="G37" s="23"/>
      <c r="H37" s="23"/>
      <c r="I37" s="23"/>
      <c r="J37" s="23"/>
      <c r="K37" s="23"/>
      <c r="L37" s="23"/>
      <c r="M37" s="23"/>
      <c r="N37" s="23" t="s">
        <v>33</v>
      </c>
      <c r="O37" s="23"/>
      <c r="P37" s="23"/>
    </row>
    <row r="38" spans="1:16" ht="14.25">
      <c r="A38" s="22"/>
      <c r="B38" s="23"/>
      <c r="C38" s="23"/>
      <c r="D38" s="23"/>
      <c r="E38" s="23"/>
      <c r="F38" s="23"/>
      <c r="G38" s="23"/>
      <c r="H38" s="23"/>
      <c r="I38" s="23" t="s">
        <v>173</v>
      </c>
      <c r="J38" s="23"/>
      <c r="K38" s="23"/>
      <c r="L38" s="23"/>
      <c r="M38" s="23"/>
      <c r="N38" s="23"/>
      <c r="O38" s="23"/>
      <c r="P38" s="23"/>
    </row>
    <row r="39" spans="1:16" ht="13.5">
      <c r="A39" s="23"/>
      <c r="B39" s="23"/>
      <c r="C39" s="23"/>
      <c r="D39" s="23"/>
      <c r="E39" s="23"/>
      <c r="F39" s="23"/>
      <c r="G39" s="23"/>
      <c r="H39" s="23"/>
      <c r="I39" s="23"/>
      <c r="J39" s="23"/>
      <c r="K39" s="23"/>
      <c r="L39" s="23"/>
      <c r="M39" s="23"/>
      <c r="N39" s="23"/>
      <c r="O39" s="23"/>
      <c r="P39" s="23"/>
    </row>
    <row r="40" spans="1:16" ht="17.25">
      <c r="A40" s="22"/>
      <c r="B40" s="23"/>
      <c r="C40" s="23"/>
      <c r="D40" s="23"/>
      <c r="E40" s="753" t="s">
        <v>35</v>
      </c>
      <c r="F40" s="753"/>
      <c r="G40" s="753"/>
      <c r="H40" s="753"/>
      <c r="I40" s="753"/>
      <c r="J40" s="753"/>
      <c r="K40" s="753"/>
      <c r="L40" s="629" t="s">
        <v>184</v>
      </c>
      <c r="M40" s="23"/>
      <c r="N40" s="23"/>
      <c r="O40" s="23"/>
      <c r="P40" s="23"/>
    </row>
    <row r="41" spans="1:16" ht="13.5">
      <c r="A41" s="23"/>
      <c r="B41" s="23"/>
      <c r="C41" s="23"/>
      <c r="D41" s="23"/>
      <c r="E41" s="23"/>
      <c r="F41" s="23"/>
      <c r="G41" s="23"/>
      <c r="H41" s="23"/>
      <c r="I41" s="23"/>
      <c r="J41" s="23"/>
      <c r="K41" s="23"/>
      <c r="L41" s="23"/>
      <c r="M41" s="23"/>
      <c r="N41" s="23"/>
      <c r="O41" s="23"/>
      <c r="P41" s="23"/>
    </row>
    <row r="42" spans="1:16" ht="15" thickBot="1">
      <c r="A42" s="22"/>
      <c r="B42" s="23"/>
      <c r="C42" s="23"/>
      <c r="D42" s="23"/>
      <c r="E42" s="23"/>
      <c r="F42" s="23"/>
      <c r="G42" s="23"/>
      <c r="H42" s="23"/>
      <c r="I42" s="23"/>
      <c r="J42" s="23"/>
      <c r="K42" s="23"/>
      <c r="L42" s="23"/>
      <c r="M42" s="23"/>
      <c r="N42" s="23"/>
      <c r="O42" s="23"/>
      <c r="P42" s="23"/>
    </row>
    <row r="43" spans="1:16" ht="18.75" thickBot="1" thickTop="1">
      <c r="A43" s="98"/>
      <c r="B43" s="28"/>
      <c r="C43" s="653"/>
      <c r="D43" s="654" t="s">
        <v>2</v>
      </c>
      <c r="E43" s="655" t="s">
        <v>3</v>
      </c>
      <c r="F43" s="655" t="s">
        <v>4</v>
      </c>
      <c r="G43" s="655" t="s">
        <v>5</v>
      </c>
      <c r="H43" s="655" t="s">
        <v>6</v>
      </c>
      <c r="I43" s="655" t="s">
        <v>7</v>
      </c>
      <c r="J43" s="655" t="s">
        <v>8</v>
      </c>
      <c r="K43" s="655" t="s">
        <v>9</v>
      </c>
      <c r="L43" s="655" t="s">
        <v>10</v>
      </c>
      <c r="M43" s="655" t="s">
        <v>11</v>
      </c>
      <c r="N43" s="655" t="s">
        <v>12</v>
      </c>
      <c r="O43" s="656" t="s">
        <v>13</v>
      </c>
      <c r="P43" s="657" t="s">
        <v>14</v>
      </c>
    </row>
    <row r="44" spans="1:16" ht="15" thickTop="1">
      <c r="A44" s="31"/>
      <c r="B44" s="99"/>
      <c r="C44" s="495" t="s">
        <v>36</v>
      </c>
      <c r="D44" s="658">
        <v>707</v>
      </c>
      <c r="E44" s="659">
        <v>761</v>
      </c>
      <c r="F44" s="659">
        <v>886</v>
      </c>
      <c r="G44" s="659">
        <v>883</v>
      </c>
      <c r="H44" s="659">
        <v>756</v>
      </c>
      <c r="I44" s="659">
        <v>699</v>
      </c>
      <c r="J44" s="659">
        <v>773</v>
      </c>
      <c r="K44" s="659">
        <v>721</v>
      </c>
      <c r="L44" s="659">
        <v>839</v>
      </c>
      <c r="M44" s="659">
        <v>845</v>
      </c>
      <c r="N44" s="659">
        <v>774</v>
      </c>
      <c r="O44" s="660">
        <v>628</v>
      </c>
      <c r="P44" s="723">
        <f>SUM(D44:O44)</f>
        <v>9272</v>
      </c>
    </row>
    <row r="45" spans="1:16" ht="14.25">
      <c r="A45" s="40"/>
      <c r="B45" s="105" t="s">
        <v>21</v>
      </c>
      <c r="C45" s="106" t="s">
        <v>37</v>
      </c>
      <c r="D45" s="661">
        <v>1074</v>
      </c>
      <c r="E45" s="662">
        <v>1082</v>
      </c>
      <c r="F45" s="662">
        <v>1012</v>
      </c>
      <c r="G45" s="662">
        <v>1021</v>
      </c>
      <c r="H45" s="662">
        <v>1032</v>
      </c>
      <c r="I45" s="662">
        <v>1009</v>
      </c>
      <c r="J45" s="662">
        <v>888</v>
      </c>
      <c r="K45" s="662">
        <v>877</v>
      </c>
      <c r="L45" s="662">
        <v>897</v>
      </c>
      <c r="M45" s="662">
        <v>721</v>
      </c>
      <c r="N45" s="662">
        <v>798</v>
      </c>
      <c r="O45" s="675">
        <v>778</v>
      </c>
      <c r="P45" s="724">
        <f>SUM(D45:O45)</f>
        <v>11189</v>
      </c>
    </row>
    <row r="46" spans="1:16" s="512" customFormat="1" ht="14.25">
      <c r="A46" s="505" t="s">
        <v>22</v>
      </c>
      <c r="B46" s="558"/>
      <c r="C46" s="559" t="s">
        <v>38</v>
      </c>
      <c r="D46" s="508">
        <f>D44/D45</f>
        <v>0.6582867783985102</v>
      </c>
      <c r="E46" s="508">
        <f>E44/E45</f>
        <v>0.7033271719038817</v>
      </c>
      <c r="F46" s="508">
        <f aca="true" t="shared" si="23" ref="F46:O46">F44/F45</f>
        <v>0.8754940711462451</v>
      </c>
      <c r="G46" s="508">
        <f t="shared" si="23"/>
        <v>0.8648383937316356</v>
      </c>
      <c r="H46" s="508">
        <f t="shared" si="23"/>
        <v>0.7325581395348837</v>
      </c>
      <c r="I46" s="508">
        <f t="shared" si="23"/>
        <v>0.6927651139742319</v>
      </c>
      <c r="J46" s="508">
        <f t="shared" si="23"/>
        <v>0.8704954954954955</v>
      </c>
      <c r="K46" s="508">
        <f t="shared" si="23"/>
        <v>0.82212086659065</v>
      </c>
      <c r="L46" s="508">
        <f t="shared" si="23"/>
        <v>0.935340022296544</v>
      </c>
      <c r="M46" s="508">
        <f t="shared" si="23"/>
        <v>1.1719833564493758</v>
      </c>
      <c r="N46" s="508">
        <f t="shared" si="23"/>
        <v>0.9699248120300752</v>
      </c>
      <c r="O46" s="549">
        <f t="shared" si="23"/>
        <v>0.8071979434447301</v>
      </c>
      <c r="P46" s="725">
        <f>P44/P45</f>
        <v>0.828671016176602</v>
      </c>
    </row>
    <row r="47" spans="1:16" ht="14.25">
      <c r="A47" s="40"/>
      <c r="B47" s="114"/>
      <c r="C47" s="115" t="s">
        <v>36</v>
      </c>
      <c r="D47" s="663">
        <v>613</v>
      </c>
      <c r="E47" s="664">
        <v>677</v>
      </c>
      <c r="F47" s="664">
        <v>765</v>
      </c>
      <c r="G47" s="664">
        <v>750</v>
      </c>
      <c r="H47" s="664">
        <v>641</v>
      </c>
      <c r="I47" s="664">
        <v>603</v>
      </c>
      <c r="J47" s="664">
        <v>663</v>
      </c>
      <c r="K47" s="664">
        <v>622</v>
      </c>
      <c r="L47" s="664">
        <v>716</v>
      </c>
      <c r="M47" s="664">
        <v>678</v>
      </c>
      <c r="N47" s="664">
        <v>658</v>
      </c>
      <c r="O47" s="665">
        <v>546</v>
      </c>
      <c r="P47" s="723">
        <f>SUM(D47:O47)</f>
        <v>7932</v>
      </c>
    </row>
    <row r="48" spans="1:16" ht="14.25">
      <c r="A48" s="40"/>
      <c r="B48" s="105" t="s">
        <v>23</v>
      </c>
      <c r="C48" s="106" t="s">
        <v>37</v>
      </c>
      <c r="D48" s="661">
        <v>937</v>
      </c>
      <c r="E48" s="662">
        <v>960</v>
      </c>
      <c r="F48" s="662">
        <v>863</v>
      </c>
      <c r="G48" s="662">
        <v>884</v>
      </c>
      <c r="H48" s="662">
        <v>889</v>
      </c>
      <c r="I48" s="662">
        <v>861</v>
      </c>
      <c r="J48" s="662">
        <v>745</v>
      </c>
      <c r="K48" s="662">
        <v>752</v>
      </c>
      <c r="L48" s="662">
        <v>801</v>
      </c>
      <c r="M48" s="662">
        <v>637</v>
      </c>
      <c r="N48" s="662">
        <v>696</v>
      </c>
      <c r="O48" s="160">
        <v>690</v>
      </c>
      <c r="P48" s="726">
        <f>SUM(D48:O48)</f>
        <v>9715</v>
      </c>
    </row>
    <row r="49" spans="1:16" ht="14.25">
      <c r="A49" s="39"/>
      <c r="B49" s="112"/>
      <c r="C49" s="113" t="s">
        <v>38</v>
      </c>
      <c r="D49" s="508">
        <f aca="true" t="shared" si="24" ref="D49:P49">D47/D48</f>
        <v>0.6542155816435432</v>
      </c>
      <c r="E49" s="560">
        <f t="shared" si="24"/>
        <v>0.7052083333333333</v>
      </c>
      <c r="F49" s="560">
        <f t="shared" si="24"/>
        <v>0.8864426419466975</v>
      </c>
      <c r="G49" s="560">
        <f t="shared" si="24"/>
        <v>0.8484162895927602</v>
      </c>
      <c r="H49" s="560">
        <f t="shared" si="24"/>
        <v>0.7210348706411699</v>
      </c>
      <c r="I49" s="560">
        <f t="shared" si="24"/>
        <v>0.7003484320557491</v>
      </c>
      <c r="J49" s="560">
        <f t="shared" si="24"/>
        <v>0.8899328859060402</v>
      </c>
      <c r="K49" s="560">
        <f t="shared" si="24"/>
        <v>0.8271276595744681</v>
      </c>
      <c r="L49" s="560">
        <f t="shared" si="24"/>
        <v>0.8938826466916354</v>
      </c>
      <c r="M49" s="560">
        <f t="shared" si="24"/>
        <v>1.0643642072213502</v>
      </c>
      <c r="N49" s="560">
        <f t="shared" si="24"/>
        <v>0.9454022988505747</v>
      </c>
      <c r="O49" s="591">
        <f t="shared" si="24"/>
        <v>0.7913043478260869</v>
      </c>
      <c r="P49" s="569">
        <f t="shared" si="24"/>
        <v>0.8164693772516727</v>
      </c>
    </row>
    <row r="50" spans="1:16" ht="14.25">
      <c r="A50" s="40" t="s">
        <v>24</v>
      </c>
      <c r="B50" s="114"/>
      <c r="C50" s="120" t="s">
        <v>36</v>
      </c>
      <c r="D50" s="41">
        <f>D44-D47</f>
        <v>94</v>
      </c>
      <c r="E50" s="42">
        <f aca="true" t="shared" si="25" ref="E50:O50">E44-E47</f>
        <v>84</v>
      </c>
      <c r="F50" s="42">
        <f t="shared" si="25"/>
        <v>121</v>
      </c>
      <c r="G50" s="42">
        <f t="shared" si="25"/>
        <v>133</v>
      </c>
      <c r="H50" s="42">
        <f t="shared" si="25"/>
        <v>115</v>
      </c>
      <c r="I50" s="42">
        <f t="shared" si="25"/>
        <v>96</v>
      </c>
      <c r="J50" s="42">
        <f t="shared" si="25"/>
        <v>110</v>
      </c>
      <c r="K50" s="42">
        <f t="shared" si="25"/>
        <v>99</v>
      </c>
      <c r="L50" s="42">
        <f t="shared" si="25"/>
        <v>123</v>
      </c>
      <c r="M50" s="42">
        <f t="shared" si="25"/>
        <v>167</v>
      </c>
      <c r="N50" s="42">
        <f t="shared" si="25"/>
        <v>116</v>
      </c>
      <c r="O50" s="552">
        <f t="shared" si="25"/>
        <v>82</v>
      </c>
      <c r="P50" s="119">
        <f>SUM(D50:O50)</f>
        <v>1340</v>
      </c>
    </row>
    <row r="51" spans="1:16" ht="14.25">
      <c r="A51" s="40"/>
      <c r="B51" s="105" t="s">
        <v>19</v>
      </c>
      <c r="C51" s="122" t="s">
        <v>37</v>
      </c>
      <c r="D51" s="153">
        <f>D45-D48</f>
        <v>137</v>
      </c>
      <c r="E51" s="109">
        <f>E45-E48</f>
        <v>122</v>
      </c>
      <c r="F51" s="109">
        <f aca="true" t="shared" si="26" ref="F51:O51">F45-F48</f>
        <v>149</v>
      </c>
      <c r="G51" s="109">
        <f t="shared" si="26"/>
        <v>137</v>
      </c>
      <c r="H51" s="109">
        <f t="shared" si="26"/>
        <v>143</v>
      </c>
      <c r="I51" s="109">
        <f t="shared" si="26"/>
        <v>148</v>
      </c>
      <c r="J51" s="109">
        <f t="shared" si="26"/>
        <v>143</v>
      </c>
      <c r="K51" s="109">
        <f t="shared" si="26"/>
        <v>125</v>
      </c>
      <c r="L51" s="109">
        <f t="shared" si="26"/>
        <v>96</v>
      </c>
      <c r="M51" s="109">
        <f t="shared" si="26"/>
        <v>84</v>
      </c>
      <c r="N51" s="109">
        <f t="shared" si="26"/>
        <v>102</v>
      </c>
      <c r="O51" s="667">
        <f t="shared" si="26"/>
        <v>88</v>
      </c>
      <c r="P51" s="634">
        <f>SUM(D51:O51)</f>
        <v>1474</v>
      </c>
    </row>
    <row r="52" spans="1:16" s="512" customFormat="1" ht="15" thickBot="1">
      <c r="A52" s="518"/>
      <c r="B52" s="563"/>
      <c r="C52" s="564" t="s">
        <v>38</v>
      </c>
      <c r="D52" s="539">
        <f aca="true" t="shared" si="27" ref="D52:O52">D50/D51</f>
        <v>0.6861313868613139</v>
      </c>
      <c r="E52" s="565">
        <f t="shared" si="27"/>
        <v>0.6885245901639344</v>
      </c>
      <c r="F52" s="565">
        <f t="shared" si="27"/>
        <v>0.8120805369127517</v>
      </c>
      <c r="G52" s="565">
        <f t="shared" si="27"/>
        <v>0.9708029197080292</v>
      </c>
      <c r="H52" s="565">
        <f t="shared" si="27"/>
        <v>0.8041958041958042</v>
      </c>
      <c r="I52" s="666">
        <f t="shared" si="27"/>
        <v>0.6486486486486487</v>
      </c>
      <c r="J52" s="565">
        <f t="shared" si="27"/>
        <v>0.7692307692307693</v>
      </c>
      <c r="K52" s="666">
        <f t="shared" si="27"/>
        <v>0.792</v>
      </c>
      <c r="L52" s="565">
        <f t="shared" si="27"/>
        <v>1.28125</v>
      </c>
      <c r="M52" s="565">
        <f t="shared" si="27"/>
        <v>1.9880952380952381</v>
      </c>
      <c r="N52" s="560">
        <f t="shared" si="27"/>
        <v>1.1372549019607843</v>
      </c>
      <c r="O52" s="566">
        <f t="shared" si="27"/>
        <v>0.9318181818181818</v>
      </c>
      <c r="P52" s="567">
        <f>P50/P51</f>
        <v>0.9090909090909091</v>
      </c>
    </row>
    <row r="53" spans="1:16" ht="15" thickTop="1">
      <c r="A53" s="40"/>
      <c r="B53" s="105"/>
      <c r="C53" s="100" t="s">
        <v>36</v>
      </c>
      <c r="D53" s="669">
        <v>429</v>
      </c>
      <c r="E53" s="670">
        <v>609</v>
      </c>
      <c r="F53" s="670">
        <v>748</v>
      </c>
      <c r="G53" s="670">
        <v>638</v>
      </c>
      <c r="H53" s="670">
        <v>457</v>
      </c>
      <c r="I53" s="670">
        <v>678</v>
      </c>
      <c r="J53" s="670">
        <v>782</v>
      </c>
      <c r="K53" s="670">
        <v>659</v>
      </c>
      <c r="L53" s="670">
        <v>609</v>
      </c>
      <c r="M53" s="670">
        <v>589</v>
      </c>
      <c r="N53" s="670">
        <v>548</v>
      </c>
      <c r="O53" s="671">
        <v>421</v>
      </c>
      <c r="P53" s="727">
        <f>SUM(D53:O53)</f>
        <v>7167</v>
      </c>
    </row>
    <row r="54" spans="1:16" ht="14.25">
      <c r="A54" s="40"/>
      <c r="B54" s="105" t="s">
        <v>21</v>
      </c>
      <c r="C54" s="106" t="s">
        <v>37</v>
      </c>
      <c r="D54" s="668">
        <v>793</v>
      </c>
      <c r="E54" s="159">
        <v>908</v>
      </c>
      <c r="F54" s="159">
        <v>702</v>
      </c>
      <c r="G54" s="159">
        <v>905</v>
      </c>
      <c r="H54" s="159">
        <v>1057</v>
      </c>
      <c r="I54" s="159">
        <v>889</v>
      </c>
      <c r="J54" s="159">
        <v>818</v>
      </c>
      <c r="K54" s="159">
        <v>718</v>
      </c>
      <c r="L54" s="159">
        <v>960</v>
      </c>
      <c r="M54" s="159">
        <v>817</v>
      </c>
      <c r="N54" s="52">
        <v>489</v>
      </c>
      <c r="O54" s="160">
        <v>354</v>
      </c>
      <c r="P54" s="728">
        <f>SUM(D54:O54)</f>
        <v>9410</v>
      </c>
    </row>
    <row r="55" spans="1:16" s="512" customFormat="1" ht="14.25">
      <c r="A55" s="505" t="s">
        <v>25</v>
      </c>
      <c r="B55" s="558"/>
      <c r="C55" s="559" t="s">
        <v>38</v>
      </c>
      <c r="D55" s="508">
        <f aca="true" t="shared" si="28" ref="D55:O55">D53/D54</f>
        <v>0.5409836065573771</v>
      </c>
      <c r="E55" s="560">
        <f t="shared" si="28"/>
        <v>0.670704845814978</v>
      </c>
      <c r="F55" s="560">
        <f t="shared" si="28"/>
        <v>1.0655270655270654</v>
      </c>
      <c r="G55" s="560">
        <f t="shared" si="28"/>
        <v>0.7049723756906078</v>
      </c>
      <c r="H55" s="560">
        <f t="shared" si="28"/>
        <v>0.4323557237464522</v>
      </c>
      <c r="I55" s="560">
        <f t="shared" si="28"/>
        <v>0.7626546681664792</v>
      </c>
      <c r="J55" s="560">
        <f t="shared" si="28"/>
        <v>0.9559902200488998</v>
      </c>
      <c r="K55" s="560">
        <f t="shared" si="28"/>
        <v>0.9178272980501393</v>
      </c>
      <c r="L55" s="560">
        <f t="shared" si="28"/>
        <v>0.634375</v>
      </c>
      <c r="M55" s="560">
        <f t="shared" si="28"/>
        <v>0.7209302325581395</v>
      </c>
      <c r="N55" s="560">
        <f t="shared" si="28"/>
        <v>1.1206543967280163</v>
      </c>
      <c r="O55" s="561">
        <f t="shared" si="28"/>
        <v>1.189265536723164</v>
      </c>
      <c r="P55" s="729">
        <f>P53/P54</f>
        <v>0.7616365568544102</v>
      </c>
    </row>
    <row r="56" spans="1:16" ht="14.25">
      <c r="A56" s="40"/>
      <c r="B56" s="114"/>
      <c r="C56" s="115" t="s">
        <v>36</v>
      </c>
      <c r="D56" s="663">
        <v>191</v>
      </c>
      <c r="E56" s="664">
        <v>221</v>
      </c>
      <c r="F56" s="664">
        <v>367</v>
      </c>
      <c r="G56" s="664">
        <v>183</v>
      </c>
      <c r="H56" s="664">
        <v>172</v>
      </c>
      <c r="I56" s="664">
        <v>326</v>
      </c>
      <c r="J56" s="664">
        <v>336</v>
      </c>
      <c r="K56" s="664">
        <v>307</v>
      </c>
      <c r="L56" s="664">
        <v>221</v>
      </c>
      <c r="M56" s="664">
        <v>332</v>
      </c>
      <c r="N56" s="672">
        <v>201</v>
      </c>
      <c r="O56" s="665">
        <v>184</v>
      </c>
      <c r="P56" s="723">
        <f>SUM(D56:O56)</f>
        <v>3041</v>
      </c>
    </row>
    <row r="57" spans="1:16" ht="14.25">
      <c r="A57" s="40"/>
      <c r="B57" s="105" t="s">
        <v>23</v>
      </c>
      <c r="C57" s="106" t="s">
        <v>37</v>
      </c>
      <c r="D57" s="661">
        <v>372</v>
      </c>
      <c r="E57" s="662">
        <v>319</v>
      </c>
      <c r="F57" s="662">
        <v>274</v>
      </c>
      <c r="G57" s="662">
        <v>269</v>
      </c>
      <c r="H57" s="662">
        <v>286</v>
      </c>
      <c r="I57" s="662">
        <v>380</v>
      </c>
      <c r="J57" s="662">
        <v>276</v>
      </c>
      <c r="K57" s="662">
        <v>258</v>
      </c>
      <c r="L57" s="662">
        <v>444</v>
      </c>
      <c r="M57" s="662">
        <v>333</v>
      </c>
      <c r="N57" s="674">
        <v>189</v>
      </c>
      <c r="O57" s="675">
        <v>166</v>
      </c>
      <c r="P57" s="673">
        <f>SUM(D57:O57)</f>
        <v>3566</v>
      </c>
    </row>
    <row r="58" spans="1:16" s="512" customFormat="1" ht="14.25">
      <c r="A58" s="505"/>
      <c r="B58" s="558"/>
      <c r="C58" s="559" t="s">
        <v>38</v>
      </c>
      <c r="D58" s="508">
        <f aca="true" t="shared" si="29" ref="D58:O58">D56/D57</f>
        <v>0.5134408602150538</v>
      </c>
      <c r="E58" s="560">
        <f t="shared" si="29"/>
        <v>0.6927899686520376</v>
      </c>
      <c r="F58" s="560">
        <f t="shared" si="29"/>
        <v>1.3394160583941606</v>
      </c>
      <c r="G58" s="560">
        <f t="shared" si="29"/>
        <v>0.6802973977695167</v>
      </c>
      <c r="H58" s="560">
        <f t="shared" si="29"/>
        <v>0.6013986013986014</v>
      </c>
      <c r="I58" s="560">
        <f t="shared" si="29"/>
        <v>0.8578947368421053</v>
      </c>
      <c r="J58" s="560">
        <f t="shared" si="29"/>
        <v>1.2173913043478262</v>
      </c>
      <c r="K58" s="560">
        <f t="shared" si="29"/>
        <v>1.189922480620155</v>
      </c>
      <c r="L58" s="560">
        <f t="shared" si="29"/>
        <v>0.49774774774774777</v>
      </c>
      <c r="M58" s="560">
        <f t="shared" si="29"/>
        <v>0.996996996996997</v>
      </c>
      <c r="N58" s="560">
        <f t="shared" si="29"/>
        <v>1.0634920634920635</v>
      </c>
      <c r="O58" s="561">
        <f t="shared" si="29"/>
        <v>1.108433734939759</v>
      </c>
      <c r="P58" s="569">
        <f>P56/P57</f>
        <v>0.8527762198541784</v>
      </c>
    </row>
    <row r="59" spans="1:16" ht="14.25">
      <c r="A59" s="40" t="s">
        <v>24</v>
      </c>
      <c r="B59" s="114"/>
      <c r="C59" s="115" t="s">
        <v>36</v>
      </c>
      <c r="D59" s="124">
        <f aca="true" t="shared" si="30" ref="D59:K59">D53-D56</f>
        <v>238</v>
      </c>
      <c r="E59" s="125">
        <f t="shared" si="30"/>
        <v>388</v>
      </c>
      <c r="F59" s="125">
        <f t="shared" si="30"/>
        <v>381</v>
      </c>
      <c r="G59" s="125">
        <f t="shared" si="30"/>
        <v>455</v>
      </c>
      <c r="H59" s="125">
        <f t="shared" si="30"/>
        <v>285</v>
      </c>
      <c r="I59" s="125">
        <f t="shared" si="30"/>
        <v>352</v>
      </c>
      <c r="J59" s="125">
        <f t="shared" si="30"/>
        <v>446</v>
      </c>
      <c r="K59" s="125">
        <f t="shared" si="30"/>
        <v>352</v>
      </c>
      <c r="L59" s="125">
        <f aca="true" t="shared" si="31" ref="L59:O60">L53-L56</f>
        <v>388</v>
      </c>
      <c r="M59" s="125">
        <f t="shared" si="31"/>
        <v>257</v>
      </c>
      <c r="N59" s="125">
        <f t="shared" si="31"/>
        <v>347</v>
      </c>
      <c r="O59" s="679">
        <f t="shared" si="31"/>
        <v>237</v>
      </c>
      <c r="P59" s="678">
        <f>SUM(D59:O59)</f>
        <v>4126</v>
      </c>
    </row>
    <row r="60" spans="1:16" ht="14.25">
      <c r="A60" s="40"/>
      <c r="B60" s="105" t="s">
        <v>19</v>
      </c>
      <c r="C60" s="106" t="s">
        <v>37</v>
      </c>
      <c r="D60" s="107">
        <f>D54-D57</f>
        <v>421</v>
      </c>
      <c r="E60" s="108">
        <v>430</v>
      </c>
      <c r="F60" s="109">
        <v>635</v>
      </c>
      <c r="G60" s="108">
        <v>352</v>
      </c>
      <c r="H60" s="108">
        <f>H54-H57</f>
        <v>771</v>
      </c>
      <c r="I60" s="108">
        <f>I54-I57</f>
        <v>509</v>
      </c>
      <c r="J60" s="108">
        <f>J54-J57</f>
        <v>542</v>
      </c>
      <c r="K60" s="108">
        <f>K54-K57</f>
        <v>460</v>
      </c>
      <c r="L60" s="108">
        <f t="shared" si="31"/>
        <v>516</v>
      </c>
      <c r="M60" s="108">
        <f t="shared" si="31"/>
        <v>484</v>
      </c>
      <c r="N60" s="108">
        <f t="shared" si="31"/>
        <v>300</v>
      </c>
      <c r="O60" s="111">
        <f t="shared" si="31"/>
        <v>188</v>
      </c>
      <c r="P60" s="127">
        <f>SUM(D60:O60)</f>
        <v>5608</v>
      </c>
    </row>
    <row r="61" spans="1:16" s="512" customFormat="1" ht="15" thickBot="1">
      <c r="A61" s="518"/>
      <c r="B61" s="563"/>
      <c r="C61" s="570" t="s">
        <v>38</v>
      </c>
      <c r="D61" s="571">
        <f aca="true" t="shared" si="32" ref="D61:O61">D59/D60</f>
        <v>0.5653206650831354</v>
      </c>
      <c r="E61" s="565">
        <f t="shared" si="32"/>
        <v>0.9023255813953488</v>
      </c>
      <c r="F61" s="565">
        <f t="shared" si="32"/>
        <v>0.6</v>
      </c>
      <c r="G61" s="565">
        <f t="shared" si="32"/>
        <v>1.2926136363636365</v>
      </c>
      <c r="H61" s="565">
        <f t="shared" si="32"/>
        <v>0.36964980544747084</v>
      </c>
      <c r="I61" s="565">
        <f t="shared" si="32"/>
        <v>0.6915520628683693</v>
      </c>
      <c r="J61" s="565">
        <f t="shared" si="32"/>
        <v>0.8228782287822878</v>
      </c>
      <c r="K61" s="565">
        <f t="shared" si="32"/>
        <v>0.7652173913043478</v>
      </c>
      <c r="L61" s="565">
        <f t="shared" si="32"/>
        <v>0.751937984496124</v>
      </c>
      <c r="M61" s="565">
        <f t="shared" si="32"/>
        <v>0.53099173553719</v>
      </c>
      <c r="N61" s="676">
        <f t="shared" si="32"/>
        <v>1.1566666666666667</v>
      </c>
      <c r="O61" s="677">
        <f t="shared" si="32"/>
        <v>1.2606382978723405</v>
      </c>
      <c r="P61" s="567">
        <f>P59/P60</f>
        <v>0.735734664764622</v>
      </c>
    </row>
    <row r="62" spans="1:16" ht="15" thickTop="1">
      <c r="A62" s="66"/>
      <c r="B62" s="128"/>
      <c r="C62" s="129" t="s">
        <v>36</v>
      </c>
      <c r="D62" s="680">
        <v>2</v>
      </c>
      <c r="E62" s="681">
        <v>1</v>
      </c>
      <c r="F62" s="681">
        <v>103</v>
      </c>
      <c r="G62" s="681">
        <v>0</v>
      </c>
      <c r="H62" s="681">
        <v>0</v>
      </c>
      <c r="I62" s="681">
        <v>3</v>
      </c>
      <c r="J62" s="681">
        <v>3</v>
      </c>
      <c r="K62" s="681">
        <v>1</v>
      </c>
      <c r="L62" s="681">
        <v>3</v>
      </c>
      <c r="M62" s="681">
        <v>0</v>
      </c>
      <c r="N62" s="681">
        <v>7</v>
      </c>
      <c r="O62" s="682">
        <v>9</v>
      </c>
      <c r="P62" s="727">
        <f>SUM(D62:O62)</f>
        <v>132</v>
      </c>
    </row>
    <row r="63" spans="1:16" ht="14.25">
      <c r="A63" s="66"/>
      <c r="B63" s="128" t="s">
        <v>21</v>
      </c>
      <c r="C63" s="133" t="s">
        <v>37</v>
      </c>
      <c r="D63" s="683">
        <v>0</v>
      </c>
      <c r="E63" s="684">
        <v>66</v>
      </c>
      <c r="F63" s="684">
        <v>9</v>
      </c>
      <c r="G63" s="684">
        <v>0</v>
      </c>
      <c r="H63" s="684">
        <v>0</v>
      </c>
      <c r="I63" s="684">
        <v>1</v>
      </c>
      <c r="J63" s="684">
        <v>1</v>
      </c>
      <c r="K63" s="684">
        <v>5</v>
      </c>
      <c r="L63" s="684">
        <v>0</v>
      </c>
      <c r="M63" s="684">
        <v>20</v>
      </c>
      <c r="N63" s="684">
        <v>3</v>
      </c>
      <c r="O63" s="685">
        <v>5</v>
      </c>
      <c r="P63" s="728">
        <f>SUM(D63:O63)</f>
        <v>110</v>
      </c>
    </row>
    <row r="64" spans="1:16" s="512" customFormat="1" ht="14.25">
      <c r="A64" s="529" t="s">
        <v>26</v>
      </c>
      <c r="B64" s="572"/>
      <c r="C64" s="573" t="s">
        <v>38</v>
      </c>
      <c r="D64" s="507" t="e">
        <f>D62/D63</f>
        <v>#DIV/0!</v>
      </c>
      <c r="E64" s="574">
        <f>E62/E63</f>
        <v>0.015151515151515152</v>
      </c>
      <c r="F64" s="574">
        <f>F62/F63</f>
        <v>11.444444444444445</v>
      </c>
      <c r="G64" s="574" t="e">
        <f>G62/G63</f>
        <v>#DIV/0!</v>
      </c>
      <c r="H64" s="574" t="e">
        <f>H62/H63</f>
        <v>#DIV/0!</v>
      </c>
      <c r="I64" s="574">
        <f aca="true" t="shared" si="33" ref="I64:N64">I62/I63</f>
        <v>3</v>
      </c>
      <c r="J64" s="574">
        <f t="shared" si="33"/>
        <v>3</v>
      </c>
      <c r="K64" s="574">
        <f t="shared" si="33"/>
        <v>0.2</v>
      </c>
      <c r="L64" s="574" t="e">
        <f t="shared" si="33"/>
        <v>#DIV/0!</v>
      </c>
      <c r="M64" s="574">
        <f t="shared" si="33"/>
        <v>0</v>
      </c>
      <c r="N64" s="560">
        <f t="shared" si="33"/>
        <v>2.3333333333333335</v>
      </c>
      <c r="O64" s="645" t="s">
        <v>181</v>
      </c>
      <c r="P64" s="730">
        <f>P62/P63</f>
        <v>1.2</v>
      </c>
    </row>
    <row r="65" spans="1:16" ht="14.25">
      <c r="A65" s="66"/>
      <c r="B65" s="137"/>
      <c r="C65" s="138" t="s">
        <v>36</v>
      </c>
      <c r="D65" s="686">
        <v>2</v>
      </c>
      <c r="E65" s="164">
        <v>1</v>
      </c>
      <c r="F65" s="164">
        <v>3</v>
      </c>
      <c r="G65" s="164">
        <v>0</v>
      </c>
      <c r="H65" s="164">
        <v>0</v>
      </c>
      <c r="I65" s="164">
        <v>3</v>
      </c>
      <c r="J65" s="164">
        <v>2</v>
      </c>
      <c r="K65" s="164">
        <v>1</v>
      </c>
      <c r="L65" s="164">
        <v>1</v>
      </c>
      <c r="M65" s="164">
        <v>0</v>
      </c>
      <c r="N65" s="164">
        <v>1</v>
      </c>
      <c r="O65" s="165">
        <v>3</v>
      </c>
      <c r="P65" s="489">
        <f>SUM(D65:O65)</f>
        <v>17</v>
      </c>
    </row>
    <row r="66" spans="1:16" ht="14.25">
      <c r="A66" s="66"/>
      <c r="B66" s="128" t="s">
        <v>23</v>
      </c>
      <c r="C66" s="133" t="s">
        <v>37</v>
      </c>
      <c r="D66" s="683">
        <v>0</v>
      </c>
      <c r="E66" s="684">
        <v>1</v>
      </c>
      <c r="F66" s="684">
        <v>1</v>
      </c>
      <c r="G66" s="684">
        <v>0</v>
      </c>
      <c r="H66" s="684">
        <v>0</v>
      </c>
      <c r="I66" s="684">
        <v>1</v>
      </c>
      <c r="J66" s="684">
        <v>1</v>
      </c>
      <c r="K66" s="684">
        <v>4</v>
      </c>
      <c r="L66" s="684">
        <v>0</v>
      </c>
      <c r="M66" s="684">
        <v>19</v>
      </c>
      <c r="N66" s="684">
        <v>2</v>
      </c>
      <c r="O66" s="685">
        <v>3</v>
      </c>
      <c r="P66" s="634">
        <f>SUM(D66:O66)</f>
        <v>32</v>
      </c>
    </row>
    <row r="67" spans="1:16" s="512" customFormat="1" ht="14.25">
      <c r="A67" s="529"/>
      <c r="B67" s="572"/>
      <c r="C67" s="576" t="s">
        <v>38</v>
      </c>
      <c r="D67" s="577" t="e">
        <f>D65/D66</f>
        <v>#DIV/0!</v>
      </c>
      <c r="E67" s="577">
        <f>E65/E66</f>
        <v>1</v>
      </c>
      <c r="F67" s="577">
        <f>F65/F66</f>
        <v>3</v>
      </c>
      <c r="G67" s="577" t="e">
        <f>G65/G66</f>
        <v>#DIV/0!</v>
      </c>
      <c r="H67" s="577" t="e">
        <f>H65/H66</f>
        <v>#DIV/0!</v>
      </c>
      <c r="I67" s="577">
        <f aca="true" t="shared" si="34" ref="I67:N67">I65/I66</f>
        <v>3</v>
      </c>
      <c r="J67" s="577">
        <f t="shared" si="34"/>
        <v>2</v>
      </c>
      <c r="K67" s="577">
        <f t="shared" si="34"/>
        <v>0.25</v>
      </c>
      <c r="L67" s="577" t="e">
        <f t="shared" si="34"/>
        <v>#DIV/0!</v>
      </c>
      <c r="M67" s="577">
        <f t="shared" si="34"/>
        <v>0</v>
      </c>
      <c r="N67" s="577">
        <f t="shared" si="34"/>
        <v>0.5</v>
      </c>
      <c r="O67" s="709">
        <f>O65/O66</f>
        <v>1</v>
      </c>
      <c r="P67" s="579">
        <f>P65/P66</f>
        <v>0.53125</v>
      </c>
    </row>
    <row r="68" spans="1:16" ht="14.25">
      <c r="A68" s="66" t="s">
        <v>27</v>
      </c>
      <c r="B68" s="137"/>
      <c r="C68" s="138" t="s">
        <v>36</v>
      </c>
      <c r="D68" s="144">
        <f>D62-D65</f>
        <v>0</v>
      </c>
      <c r="E68" s="630">
        <f>E62-E65</f>
        <v>0</v>
      </c>
      <c r="F68" s="630">
        <f>F62-F65</f>
        <v>100</v>
      </c>
      <c r="G68" s="630">
        <v>0</v>
      </c>
      <c r="H68" s="630">
        <f aca="true" t="shared" si="35" ref="H68:O68">H62-H65</f>
        <v>0</v>
      </c>
      <c r="I68" s="630">
        <f t="shared" si="35"/>
        <v>0</v>
      </c>
      <c r="J68" s="630">
        <f t="shared" si="35"/>
        <v>1</v>
      </c>
      <c r="K68" s="630">
        <f t="shared" si="35"/>
        <v>0</v>
      </c>
      <c r="L68" s="630">
        <f t="shared" si="35"/>
        <v>2</v>
      </c>
      <c r="M68" s="630">
        <f t="shared" si="35"/>
        <v>0</v>
      </c>
      <c r="N68" s="630">
        <f t="shared" si="35"/>
        <v>6</v>
      </c>
      <c r="O68" s="710">
        <f t="shared" si="35"/>
        <v>6</v>
      </c>
      <c r="P68" s="119">
        <f>SUM(D68:O68)</f>
        <v>115</v>
      </c>
    </row>
    <row r="69" spans="1:16" ht="14.25">
      <c r="A69" s="66"/>
      <c r="B69" s="128" t="s">
        <v>19</v>
      </c>
      <c r="C69" s="133" t="s">
        <v>37</v>
      </c>
      <c r="D69" s="107">
        <f>D63-D66</f>
        <v>0</v>
      </c>
      <c r="E69" s="107">
        <f aca="true" t="shared" si="36" ref="E69:O69">E63-E66</f>
        <v>65</v>
      </c>
      <c r="F69" s="107">
        <f t="shared" si="36"/>
        <v>8</v>
      </c>
      <c r="G69" s="107">
        <f t="shared" si="36"/>
        <v>0</v>
      </c>
      <c r="H69" s="107">
        <f t="shared" si="36"/>
        <v>0</v>
      </c>
      <c r="I69" s="107">
        <f t="shared" si="36"/>
        <v>0</v>
      </c>
      <c r="J69" s="107">
        <f t="shared" si="36"/>
        <v>0</v>
      </c>
      <c r="K69" s="107">
        <f t="shared" si="36"/>
        <v>1</v>
      </c>
      <c r="L69" s="107">
        <f t="shared" si="36"/>
        <v>0</v>
      </c>
      <c r="M69" s="107">
        <f t="shared" si="36"/>
        <v>1</v>
      </c>
      <c r="N69" s="107">
        <f t="shared" si="36"/>
        <v>1</v>
      </c>
      <c r="O69" s="667">
        <f t="shared" si="36"/>
        <v>2</v>
      </c>
      <c r="P69" s="634">
        <f>SUM(D69:O69)</f>
        <v>78</v>
      </c>
    </row>
    <row r="70" spans="1:16" s="512" customFormat="1" ht="15" thickBot="1">
      <c r="A70" s="529"/>
      <c r="B70" s="580"/>
      <c r="C70" s="581" t="s">
        <v>38</v>
      </c>
      <c r="D70" s="582" t="e">
        <f>D68/D69</f>
        <v>#DIV/0!</v>
      </c>
      <c r="E70" s="582">
        <f aca="true" t="shared" si="37" ref="E70:O70">E68/E69</f>
        <v>0</v>
      </c>
      <c r="F70" s="582">
        <f t="shared" si="37"/>
        <v>12.5</v>
      </c>
      <c r="G70" s="582" t="e">
        <f t="shared" si="37"/>
        <v>#DIV/0!</v>
      </c>
      <c r="H70" s="582" t="e">
        <f t="shared" si="37"/>
        <v>#DIV/0!</v>
      </c>
      <c r="I70" s="582" t="e">
        <f t="shared" si="37"/>
        <v>#DIV/0!</v>
      </c>
      <c r="J70" s="582" t="e">
        <f t="shared" si="37"/>
        <v>#DIV/0!</v>
      </c>
      <c r="K70" s="582">
        <f t="shared" si="37"/>
        <v>0</v>
      </c>
      <c r="L70" s="582" t="e">
        <f t="shared" si="37"/>
        <v>#DIV/0!</v>
      </c>
      <c r="M70" s="582">
        <f t="shared" si="37"/>
        <v>0</v>
      </c>
      <c r="N70" s="582">
        <f t="shared" si="37"/>
        <v>6</v>
      </c>
      <c r="O70" s="732">
        <f t="shared" si="37"/>
        <v>3</v>
      </c>
      <c r="P70" s="584">
        <f>P68/P69</f>
        <v>1.4743589743589745</v>
      </c>
    </row>
    <row r="71" spans="1:16" ht="15" thickTop="1">
      <c r="A71" s="59"/>
      <c r="B71" s="146"/>
      <c r="C71" s="147" t="s">
        <v>36</v>
      </c>
      <c r="D71" s="699">
        <v>59</v>
      </c>
      <c r="E71" s="700">
        <v>93</v>
      </c>
      <c r="F71" s="700">
        <v>147</v>
      </c>
      <c r="G71" s="700">
        <v>133</v>
      </c>
      <c r="H71" s="701">
        <v>104</v>
      </c>
      <c r="I71" s="700">
        <v>128</v>
      </c>
      <c r="J71" s="700">
        <v>175</v>
      </c>
      <c r="K71" s="700">
        <v>123</v>
      </c>
      <c r="L71" s="700">
        <v>172</v>
      </c>
      <c r="M71" s="700">
        <v>144</v>
      </c>
      <c r="N71" s="700">
        <v>165</v>
      </c>
      <c r="O71" s="702">
        <v>152</v>
      </c>
      <c r="P71" s="104">
        <f>SUM(D71:O71)</f>
        <v>1595</v>
      </c>
    </row>
    <row r="72" spans="1:16" ht="14.25">
      <c r="A72" s="66"/>
      <c r="B72" s="128" t="s">
        <v>21</v>
      </c>
      <c r="C72" s="133" t="s">
        <v>37</v>
      </c>
      <c r="D72" s="703">
        <v>391</v>
      </c>
      <c r="E72" s="695">
        <v>170</v>
      </c>
      <c r="F72" s="695">
        <v>406</v>
      </c>
      <c r="G72" s="695">
        <v>659</v>
      </c>
      <c r="H72" s="696">
        <v>218</v>
      </c>
      <c r="I72" s="695">
        <v>80</v>
      </c>
      <c r="J72" s="695">
        <v>202</v>
      </c>
      <c r="K72" s="695">
        <v>131</v>
      </c>
      <c r="L72" s="695">
        <v>148</v>
      </c>
      <c r="M72" s="695">
        <v>123</v>
      </c>
      <c r="N72" s="695">
        <v>127</v>
      </c>
      <c r="O72" s="697">
        <v>88</v>
      </c>
      <c r="P72" s="731">
        <f>SUM(D72:O72)</f>
        <v>2743</v>
      </c>
    </row>
    <row r="73" spans="1:16" s="512" customFormat="1" ht="14.25">
      <c r="A73" s="505"/>
      <c r="B73" s="585"/>
      <c r="C73" s="559" t="s">
        <v>38</v>
      </c>
      <c r="D73" s="508">
        <f aca="true" t="shared" si="38" ref="D73:M73">D71/D72</f>
        <v>0.15089514066496162</v>
      </c>
      <c r="E73" s="578">
        <f t="shared" si="38"/>
        <v>0.5470588235294118</v>
      </c>
      <c r="F73" s="578">
        <f t="shared" si="38"/>
        <v>0.3620689655172414</v>
      </c>
      <c r="G73" s="578">
        <f t="shared" si="38"/>
        <v>0.20182094081942337</v>
      </c>
      <c r="H73" s="578">
        <f t="shared" si="38"/>
        <v>0.47706422018348627</v>
      </c>
      <c r="I73" s="578">
        <f t="shared" si="38"/>
        <v>1.6</v>
      </c>
      <c r="J73" s="578">
        <f t="shared" si="38"/>
        <v>0.8663366336633663</v>
      </c>
      <c r="K73" s="578">
        <f t="shared" si="38"/>
        <v>0.9389312977099237</v>
      </c>
      <c r="L73" s="578">
        <f t="shared" si="38"/>
        <v>1.162162162162162</v>
      </c>
      <c r="M73" s="578">
        <f t="shared" si="38"/>
        <v>1.170731707317073</v>
      </c>
      <c r="N73" s="577">
        <f>N71/N72</f>
        <v>1.2992125984251968</v>
      </c>
      <c r="O73" s="534">
        <f>O71/O72</f>
        <v>1.7272727272727273</v>
      </c>
      <c r="P73" s="569">
        <f>P71/P72</f>
        <v>0.5814801312431644</v>
      </c>
    </row>
    <row r="74" spans="1:16" ht="14.25">
      <c r="A74" s="66"/>
      <c r="B74" s="128"/>
      <c r="C74" s="150" t="s">
        <v>36</v>
      </c>
      <c r="D74" s="698">
        <v>0</v>
      </c>
      <c r="E74" s="692">
        <v>0</v>
      </c>
      <c r="F74" s="692">
        <v>0</v>
      </c>
      <c r="G74" s="692">
        <v>0</v>
      </c>
      <c r="H74" s="693">
        <v>0</v>
      </c>
      <c r="I74" s="692">
        <v>0</v>
      </c>
      <c r="J74" s="692">
        <v>0</v>
      </c>
      <c r="K74" s="692">
        <v>0</v>
      </c>
      <c r="L74" s="692">
        <v>54</v>
      </c>
      <c r="M74" s="692">
        <v>0</v>
      </c>
      <c r="N74" s="692">
        <v>0</v>
      </c>
      <c r="O74" s="694">
        <v>0</v>
      </c>
      <c r="P74" s="489">
        <f>SUM(D74:O74)</f>
        <v>54</v>
      </c>
    </row>
    <row r="75" spans="1:16" ht="14.25">
      <c r="A75" s="66"/>
      <c r="B75" s="128" t="s">
        <v>39</v>
      </c>
      <c r="C75" s="133" t="s">
        <v>37</v>
      </c>
      <c r="D75" s="722">
        <v>187</v>
      </c>
      <c r="E75" s="720">
        <v>4</v>
      </c>
      <c r="F75" s="695">
        <v>248</v>
      </c>
      <c r="G75" s="695">
        <v>493</v>
      </c>
      <c r="H75" s="696">
        <v>78</v>
      </c>
      <c r="I75" s="695">
        <v>0</v>
      </c>
      <c r="J75" s="695">
        <v>75</v>
      </c>
      <c r="K75" s="695">
        <v>0</v>
      </c>
      <c r="L75" s="695">
        <v>0</v>
      </c>
      <c r="M75" s="695">
        <v>0</v>
      </c>
      <c r="N75" s="695">
        <v>0</v>
      </c>
      <c r="O75" s="697">
        <v>0</v>
      </c>
      <c r="P75" s="634">
        <f>SUM(D75:O75)</f>
        <v>1085</v>
      </c>
    </row>
    <row r="76" spans="1:16" s="512" customFormat="1" ht="14.25">
      <c r="A76" s="505" t="s">
        <v>29</v>
      </c>
      <c r="B76" s="558"/>
      <c r="C76" s="586" t="s">
        <v>38</v>
      </c>
      <c r="D76" s="514">
        <f>D74/D75</f>
        <v>0</v>
      </c>
      <c r="E76" s="721">
        <f>E74/E75</f>
        <v>0</v>
      </c>
      <c r="F76" s="578">
        <f>F74/F75</f>
        <v>0</v>
      </c>
      <c r="G76" s="578">
        <f>G74/G75</f>
        <v>0</v>
      </c>
      <c r="H76" s="578">
        <f>H74/H75</f>
        <v>0</v>
      </c>
      <c r="I76" s="578" t="e">
        <f aca="true" t="shared" si="39" ref="I76:P76">I74/I75</f>
        <v>#DIV/0!</v>
      </c>
      <c r="J76" s="578">
        <f>J74/J75</f>
        <v>0</v>
      </c>
      <c r="K76" s="578" t="e">
        <f t="shared" si="39"/>
        <v>#DIV/0!</v>
      </c>
      <c r="L76" s="578" t="e">
        <f t="shared" si="39"/>
        <v>#DIV/0!</v>
      </c>
      <c r="M76" s="578" t="e">
        <f t="shared" si="39"/>
        <v>#DIV/0!</v>
      </c>
      <c r="N76" s="577" t="e">
        <f t="shared" si="39"/>
        <v>#DIV/0!</v>
      </c>
      <c r="O76" s="534" t="e">
        <f t="shared" si="39"/>
        <v>#DIV/0!</v>
      </c>
      <c r="P76" s="569">
        <f t="shared" si="39"/>
        <v>0.04976958525345622</v>
      </c>
    </row>
    <row r="77" spans="1:16" ht="14.25">
      <c r="A77" s="66"/>
      <c r="B77" s="137"/>
      <c r="C77" s="138" t="s">
        <v>36</v>
      </c>
      <c r="D77" s="691">
        <v>44</v>
      </c>
      <c r="E77" s="692">
        <v>91</v>
      </c>
      <c r="F77" s="692">
        <v>128</v>
      </c>
      <c r="G77" s="692">
        <v>97</v>
      </c>
      <c r="H77" s="693">
        <v>94</v>
      </c>
      <c r="I77" s="692">
        <v>110</v>
      </c>
      <c r="J77" s="692">
        <v>162</v>
      </c>
      <c r="K77" s="692">
        <v>120</v>
      </c>
      <c r="L77" s="692">
        <v>111</v>
      </c>
      <c r="M77" s="692">
        <v>115</v>
      </c>
      <c r="N77" s="692">
        <v>134</v>
      </c>
      <c r="O77" s="694">
        <v>140</v>
      </c>
      <c r="P77" s="119">
        <f>SUM(D77:O77)</f>
        <v>1346</v>
      </c>
    </row>
    <row r="78" spans="1:16" ht="14.25">
      <c r="A78" s="66"/>
      <c r="B78" s="128" t="s">
        <v>23</v>
      </c>
      <c r="C78" s="133" t="s">
        <v>37</v>
      </c>
      <c r="D78" s="688">
        <v>191</v>
      </c>
      <c r="E78" s="695">
        <v>147</v>
      </c>
      <c r="F78" s="695">
        <v>136</v>
      </c>
      <c r="G78" s="695">
        <v>119</v>
      </c>
      <c r="H78" s="696">
        <v>132</v>
      </c>
      <c r="I78" s="695">
        <v>73</v>
      </c>
      <c r="J78" s="695">
        <v>115</v>
      </c>
      <c r="K78" s="695">
        <v>117</v>
      </c>
      <c r="L78" s="695">
        <v>112</v>
      </c>
      <c r="M78" s="695">
        <v>76</v>
      </c>
      <c r="N78" s="695">
        <v>90</v>
      </c>
      <c r="O78" s="697">
        <v>78</v>
      </c>
      <c r="P78" s="673">
        <f>SUM(D78:O78)</f>
        <v>1386</v>
      </c>
    </row>
    <row r="79" spans="1:16" s="512" customFormat="1" ht="14.25">
      <c r="A79" s="505"/>
      <c r="B79" s="585"/>
      <c r="C79" s="559" t="s">
        <v>38</v>
      </c>
      <c r="D79" s="514">
        <f>D77/D78</f>
        <v>0.23036649214659685</v>
      </c>
      <c r="E79" s="578">
        <f aca="true" t="shared" si="40" ref="E79:M79">E77/E78</f>
        <v>0.6190476190476191</v>
      </c>
      <c r="F79" s="578">
        <f t="shared" si="40"/>
        <v>0.9411764705882353</v>
      </c>
      <c r="G79" s="578">
        <f t="shared" si="40"/>
        <v>0.8151260504201681</v>
      </c>
      <c r="H79" s="578">
        <f t="shared" si="40"/>
        <v>0.7121212121212122</v>
      </c>
      <c r="I79" s="578">
        <f t="shared" si="40"/>
        <v>1.5068493150684932</v>
      </c>
      <c r="J79" s="578">
        <f t="shared" si="40"/>
        <v>1.4086956521739131</v>
      </c>
      <c r="K79" s="578">
        <f t="shared" si="40"/>
        <v>1.0256410256410255</v>
      </c>
      <c r="L79" s="578">
        <f t="shared" si="40"/>
        <v>0.9910714285714286</v>
      </c>
      <c r="M79" s="578">
        <f t="shared" si="40"/>
        <v>1.513157894736842</v>
      </c>
      <c r="N79" s="577">
        <f>N77/N78</f>
        <v>1.488888888888889</v>
      </c>
      <c r="O79" s="534">
        <f>O77/O78</f>
        <v>1.794871794871795</v>
      </c>
      <c r="P79" s="569">
        <f>P77/P78</f>
        <v>0.9711399711399712</v>
      </c>
    </row>
    <row r="80" spans="1:16" ht="14.25">
      <c r="A80" s="66"/>
      <c r="B80" s="128"/>
      <c r="C80" s="138" t="s">
        <v>36</v>
      </c>
      <c r="D80" s="121">
        <v>0</v>
      </c>
      <c r="E80" s="692">
        <v>0</v>
      </c>
      <c r="F80" s="692">
        <v>0</v>
      </c>
      <c r="G80" s="692">
        <v>0</v>
      </c>
      <c r="H80" s="693">
        <v>0</v>
      </c>
      <c r="I80" s="692">
        <v>0</v>
      </c>
      <c r="J80" s="692">
        <v>0</v>
      </c>
      <c r="K80" s="692">
        <v>0</v>
      </c>
      <c r="L80" s="692">
        <v>0</v>
      </c>
      <c r="M80" s="692">
        <v>0</v>
      </c>
      <c r="N80" s="164">
        <v>0</v>
      </c>
      <c r="O80" s="165">
        <v>0</v>
      </c>
      <c r="P80" s="673">
        <f>SUM(D80:O80)</f>
        <v>0</v>
      </c>
    </row>
    <row r="81" spans="1:16" ht="14.25">
      <c r="A81" s="66"/>
      <c r="B81" s="128" t="s">
        <v>39</v>
      </c>
      <c r="C81" s="133" t="s">
        <v>37</v>
      </c>
      <c r="D81" s="704">
        <v>0</v>
      </c>
      <c r="E81" s="689">
        <v>0</v>
      </c>
      <c r="F81" s="689">
        <v>8</v>
      </c>
      <c r="G81" s="689">
        <v>0</v>
      </c>
      <c r="H81" s="690">
        <v>0</v>
      </c>
      <c r="I81" s="708">
        <v>0</v>
      </c>
      <c r="J81" s="707">
        <v>0</v>
      </c>
      <c r="K81" s="689">
        <v>0</v>
      </c>
      <c r="L81" s="708">
        <v>0</v>
      </c>
      <c r="M81" s="707">
        <v>0</v>
      </c>
      <c r="N81" s="131">
        <v>0</v>
      </c>
      <c r="O81" s="687">
        <v>0</v>
      </c>
      <c r="P81" s="673">
        <f>SUM(D81:O81)</f>
        <v>8</v>
      </c>
    </row>
    <row r="82" spans="1:16" s="512" customFormat="1" ht="14.25">
      <c r="A82" s="529"/>
      <c r="B82" s="572"/>
      <c r="C82" s="576" t="s">
        <v>38</v>
      </c>
      <c r="D82" s="514" t="e">
        <f>D80/D81</f>
        <v>#DIV/0!</v>
      </c>
      <c r="E82" s="515" t="e">
        <f aca="true" t="shared" si="41" ref="E82:O82">E80/E81</f>
        <v>#DIV/0!</v>
      </c>
      <c r="F82" s="515">
        <f t="shared" si="41"/>
        <v>0</v>
      </c>
      <c r="G82" s="515" t="e">
        <f t="shared" si="41"/>
        <v>#DIV/0!</v>
      </c>
      <c r="H82" s="515" t="e">
        <f t="shared" si="41"/>
        <v>#DIV/0!</v>
      </c>
      <c r="I82" s="515" t="e">
        <f t="shared" si="41"/>
        <v>#DIV/0!</v>
      </c>
      <c r="J82" s="515" t="e">
        <f t="shared" si="41"/>
        <v>#DIV/0!</v>
      </c>
      <c r="K82" s="515" t="e">
        <f t="shared" si="41"/>
        <v>#DIV/0!</v>
      </c>
      <c r="L82" s="515" t="e">
        <f t="shared" si="41"/>
        <v>#DIV/0!</v>
      </c>
      <c r="M82" s="515" t="e">
        <f t="shared" si="41"/>
        <v>#DIV/0!</v>
      </c>
      <c r="N82" s="515" t="e">
        <f t="shared" si="41"/>
        <v>#DIV/0!</v>
      </c>
      <c r="O82" s="548" t="e">
        <f t="shared" si="41"/>
        <v>#DIV/0!</v>
      </c>
      <c r="P82" s="730">
        <v>0</v>
      </c>
    </row>
    <row r="83" spans="1:16" ht="14.25">
      <c r="A83" s="66" t="s">
        <v>30</v>
      </c>
      <c r="B83" s="137"/>
      <c r="C83" s="138" t="s">
        <v>36</v>
      </c>
      <c r="D83" s="705">
        <f aca="true" t="shared" si="42" ref="D83:O83">D71-D77</f>
        <v>15</v>
      </c>
      <c r="E83" s="503">
        <f t="shared" si="42"/>
        <v>2</v>
      </c>
      <c r="F83" s="706">
        <f t="shared" si="42"/>
        <v>19</v>
      </c>
      <c r="G83" s="706">
        <f t="shared" si="42"/>
        <v>36</v>
      </c>
      <c r="H83" s="503">
        <f t="shared" si="42"/>
        <v>10</v>
      </c>
      <c r="I83" s="706">
        <f t="shared" si="42"/>
        <v>18</v>
      </c>
      <c r="J83" s="706">
        <f t="shared" si="42"/>
        <v>13</v>
      </c>
      <c r="K83" s="706">
        <f t="shared" si="42"/>
        <v>3</v>
      </c>
      <c r="L83" s="706">
        <f t="shared" si="42"/>
        <v>61</v>
      </c>
      <c r="M83" s="706">
        <f t="shared" si="42"/>
        <v>29</v>
      </c>
      <c r="N83" s="706">
        <f t="shared" si="42"/>
        <v>31</v>
      </c>
      <c r="O83" s="733">
        <f t="shared" si="42"/>
        <v>12</v>
      </c>
      <c r="P83" s="119">
        <f>SUM(D83:O83)</f>
        <v>249</v>
      </c>
    </row>
    <row r="84" spans="1:16" ht="14.25">
      <c r="A84" s="66"/>
      <c r="B84" s="128" t="s">
        <v>19</v>
      </c>
      <c r="C84" s="133" t="s">
        <v>37</v>
      </c>
      <c r="D84" s="107">
        <f>D72-D78</f>
        <v>200</v>
      </c>
      <c r="E84" s="142">
        <v>23</v>
      </c>
      <c r="F84" s="109">
        <v>270</v>
      </c>
      <c r="G84" s="142">
        <v>540</v>
      </c>
      <c r="H84" s="142">
        <f aca="true" t="shared" si="43" ref="H84:M84">H72-H78</f>
        <v>86</v>
      </c>
      <c r="I84" s="142">
        <f t="shared" si="43"/>
        <v>7</v>
      </c>
      <c r="J84" s="142">
        <f t="shared" si="43"/>
        <v>87</v>
      </c>
      <c r="K84" s="142">
        <f t="shared" si="43"/>
        <v>14</v>
      </c>
      <c r="L84" s="142">
        <f t="shared" si="43"/>
        <v>36</v>
      </c>
      <c r="M84" s="142">
        <f t="shared" si="43"/>
        <v>47</v>
      </c>
      <c r="N84" s="134">
        <v>37</v>
      </c>
      <c r="O84" s="136">
        <v>10</v>
      </c>
      <c r="P84" s="119">
        <f>SUM(D84:O84)</f>
        <v>1357</v>
      </c>
    </row>
    <row r="85" spans="1:16" s="512" customFormat="1" ht="14.25">
      <c r="A85" s="505"/>
      <c r="B85" s="585"/>
      <c r="C85" s="559" t="s">
        <v>38</v>
      </c>
      <c r="D85" s="514">
        <f aca="true" t="shared" si="44" ref="D85:M85">D83/D84</f>
        <v>0.075</v>
      </c>
      <c r="E85" s="578">
        <f t="shared" si="44"/>
        <v>0.08695652173913043</v>
      </c>
      <c r="F85" s="578">
        <f t="shared" si="44"/>
        <v>0.07037037037037037</v>
      </c>
      <c r="G85" s="578">
        <f t="shared" si="44"/>
        <v>0.06666666666666667</v>
      </c>
      <c r="H85" s="578">
        <f t="shared" si="44"/>
        <v>0.11627906976744186</v>
      </c>
      <c r="I85" s="578">
        <f t="shared" si="44"/>
        <v>2.5714285714285716</v>
      </c>
      <c r="J85" s="578">
        <f t="shared" si="44"/>
        <v>0.14942528735632185</v>
      </c>
      <c r="K85" s="578">
        <f t="shared" si="44"/>
        <v>0.21428571428571427</v>
      </c>
      <c r="L85" s="578">
        <f t="shared" si="44"/>
        <v>1.6944444444444444</v>
      </c>
      <c r="M85" s="578">
        <f t="shared" si="44"/>
        <v>0.6170212765957447</v>
      </c>
      <c r="N85" s="577">
        <f>N83/N84</f>
        <v>0.8378378378378378</v>
      </c>
      <c r="O85" s="534">
        <f>O83/O84</f>
        <v>1.2</v>
      </c>
      <c r="P85" s="569">
        <f>P83/P84</f>
        <v>0.18349299926308033</v>
      </c>
    </row>
    <row r="86" spans="1:16" ht="14.25">
      <c r="A86" s="66"/>
      <c r="B86" s="128"/>
      <c r="C86" s="138" t="s">
        <v>36</v>
      </c>
      <c r="D86" s="504">
        <f aca="true" t="shared" si="45" ref="D86:J86">D74-D80</f>
        <v>0</v>
      </c>
      <c r="E86" s="145">
        <f t="shared" si="45"/>
        <v>0</v>
      </c>
      <c r="F86" s="145">
        <f t="shared" si="45"/>
        <v>0</v>
      </c>
      <c r="G86" s="145">
        <f t="shared" si="45"/>
        <v>0</v>
      </c>
      <c r="H86" s="145">
        <f t="shared" si="45"/>
        <v>0</v>
      </c>
      <c r="I86" s="145">
        <f t="shared" si="45"/>
        <v>0</v>
      </c>
      <c r="J86" s="145">
        <f t="shared" si="45"/>
        <v>0</v>
      </c>
      <c r="K86" s="145">
        <f>K74-K80</f>
        <v>0</v>
      </c>
      <c r="L86" s="145">
        <f>L74-L80</f>
        <v>54</v>
      </c>
      <c r="M86" s="145">
        <f>M74-M80</f>
        <v>0</v>
      </c>
      <c r="N86" s="145">
        <v>0</v>
      </c>
      <c r="O86" s="734">
        <v>0</v>
      </c>
      <c r="P86" s="489">
        <f>SUM(D86:O86)</f>
        <v>54</v>
      </c>
    </row>
    <row r="87" spans="1:16" ht="14.25">
      <c r="A87" s="66"/>
      <c r="B87" s="128" t="s">
        <v>39</v>
      </c>
      <c r="C87" s="133" t="s">
        <v>37</v>
      </c>
      <c r="D87" s="107">
        <f>D75-D81</f>
        <v>187</v>
      </c>
      <c r="E87" s="107">
        <f aca="true" t="shared" si="46" ref="E87:O87">E75-E81</f>
        <v>4</v>
      </c>
      <c r="F87" s="107">
        <f t="shared" si="46"/>
        <v>240</v>
      </c>
      <c r="G87" s="107">
        <f t="shared" si="46"/>
        <v>493</v>
      </c>
      <c r="H87" s="107">
        <f t="shared" si="46"/>
        <v>78</v>
      </c>
      <c r="I87" s="107">
        <f t="shared" si="46"/>
        <v>0</v>
      </c>
      <c r="J87" s="107">
        <f t="shared" si="46"/>
        <v>75</v>
      </c>
      <c r="K87" s="107">
        <f t="shared" si="46"/>
        <v>0</v>
      </c>
      <c r="L87" s="107">
        <f>L75-L81</f>
        <v>0</v>
      </c>
      <c r="M87" s="107">
        <f t="shared" si="46"/>
        <v>0</v>
      </c>
      <c r="N87" s="107">
        <f t="shared" si="46"/>
        <v>0</v>
      </c>
      <c r="O87" s="667">
        <f t="shared" si="46"/>
        <v>0</v>
      </c>
      <c r="P87" s="634">
        <f>SUM(D87:O87)</f>
        <v>1077</v>
      </c>
    </row>
    <row r="88" spans="1:16" s="512" customFormat="1" ht="15" thickBot="1">
      <c r="A88" s="532"/>
      <c r="B88" s="588"/>
      <c r="C88" s="589" t="s">
        <v>38</v>
      </c>
      <c r="D88" s="571">
        <f aca="true" t="shared" si="47" ref="D88:I88">D86/D87</f>
        <v>0</v>
      </c>
      <c r="E88" s="571">
        <f t="shared" si="47"/>
        <v>0</v>
      </c>
      <c r="F88" s="571">
        <f t="shared" si="47"/>
        <v>0</v>
      </c>
      <c r="G88" s="571">
        <f t="shared" si="47"/>
        <v>0</v>
      </c>
      <c r="H88" s="571">
        <f t="shared" si="47"/>
        <v>0</v>
      </c>
      <c r="I88" s="571" t="e">
        <f t="shared" si="47"/>
        <v>#DIV/0!</v>
      </c>
      <c r="J88" s="571">
        <f aca="true" t="shared" si="48" ref="J88:P88">J86/J87</f>
        <v>0</v>
      </c>
      <c r="K88" s="571" t="e">
        <f t="shared" si="48"/>
        <v>#DIV/0!</v>
      </c>
      <c r="L88" s="571" t="e">
        <f t="shared" si="48"/>
        <v>#DIV/0!</v>
      </c>
      <c r="M88" s="571" t="e">
        <f t="shared" si="48"/>
        <v>#DIV/0!</v>
      </c>
      <c r="N88" s="577" t="e">
        <f t="shared" si="48"/>
        <v>#DIV/0!</v>
      </c>
      <c r="O88" s="534" t="e">
        <f t="shared" si="48"/>
        <v>#DIV/0!</v>
      </c>
      <c r="P88" s="590">
        <f t="shared" si="48"/>
        <v>0.05013927576601671</v>
      </c>
    </row>
    <row r="89" spans="1:16" ht="15" thickTop="1">
      <c r="A89" s="40"/>
      <c r="B89" s="105"/>
      <c r="C89" s="495" t="s">
        <v>36</v>
      </c>
      <c r="D89" s="157">
        <f aca="true" t="shared" si="49" ref="D89:K89">D44+D53+D62+D71</f>
        <v>1197</v>
      </c>
      <c r="E89" s="157">
        <f t="shared" si="49"/>
        <v>1464</v>
      </c>
      <c r="F89" s="157">
        <f t="shared" si="49"/>
        <v>1884</v>
      </c>
      <c r="G89" s="157">
        <f t="shared" si="49"/>
        <v>1654</v>
      </c>
      <c r="H89" s="157">
        <f t="shared" si="49"/>
        <v>1317</v>
      </c>
      <c r="I89" s="157">
        <f t="shared" si="49"/>
        <v>1508</v>
      </c>
      <c r="J89" s="157">
        <f t="shared" si="49"/>
        <v>1733</v>
      </c>
      <c r="K89" s="157">
        <f t="shared" si="49"/>
        <v>1504</v>
      </c>
      <c r="L89" s="157">
        <f>L44+L53+L62+L71</f>
        <v>1623</v>
      </c>
      <c r="M89" s="157">
        <f>M44+M53+M62+M71</f>
        <v>1578</v>
      </c>
      <c r="N89" s="157">
        <f>N44+N53+N62+N71</f>
        <v>1494</v>
      </c>
      <c r="O89" s="158">
        <f>O44+O53+O62+O71</f>
        <v>1210</v>
      </c>
      <c r="P89" s="727">
        <f>SUM(D89:O89)</f>
        <v>18166</v>
      </c>
    </row>
    <row r="90" spans="1:16" ht="14.25">
      <c r="A90" s="40"/>
      <c r="B90" s="105" t="s">
        <v>21</v>
      </c>
      <c r="C90" s="106" t="s">
        <v>37</v>
      </c>
      <c r="D90" s="159">
        <f>D45+D54+D63+D72</f>
        <v>2258</v>
      </c>
      <c r="E90" s="159">
        <f>E45+E54+E63+E72</f>
        <v>2226</v>
      </c>
      <c r="F90" s="159">
        <f aca="true" t="shared" si="50" ref="F90:O90">F45+F54+F63+F72</f>
        <v>2129</v>
      </c>
      <c r="G90" s="159">
        <f t="shared" si="50"/>
        <v>2585</v>
      </c>
      <c r="H90" s="159">
        <f t="shared" si="50"/>
        <v>2307</v>
      </c>
      <c r="I90" s="159">
        <f t="shared" si="50"/>
        <v>1979</v>
      </c>
      <c r="J90" s="159">
        <f t="shared" si="50"/>
        <v>1909</v>
      </c>
      <c r="K90" s="159">
        <f t="shared" si="50"/>
        <v>1731</v>
      </c>
      <c r="L90" s="159">
        <f t="shared" si="50"/>
        <v>2005</v>
      </c>
      <c r="M90" s="159">
        <f t="shared" si="50"/>
        <v>1681</v>
      </c>
      <c r="N90" s="159">
        <f t="shared" si="50"/>
        <v>1417</v>
      </c>
      <c r="O90" s="159">
        <f t="shared" si="50"/>
        <v>1225</v>
      </c>
      <c r="P90" s="161">
        <f>SUM(D90:O90)</f>
        <v>23452</v>
      </c>
    </row>
    <row r="91" spans="1:16" s="512" customFormat="1" ht="14.25">
      <c r="A91" s="505" t="s">
        <v>32</v>
      </c>
      <c r="B91" s="558"/>
      <c r="C91" s="559" t="s">
        <v>38</v>
      </c>
      <c r="D91" s="635">
        <f aca="true" t="shared" si="51" ref="D91:O91">D89/D90</f>
        <v>0.5301151461470328</v>
      </c>
      <c r="E91" s="560">
        <f t="shared" si="51"/>
        <v>0.6576819407008087</v>
      </c>
      <c r="F91" s="535">
        <f t="shared" si="51"/>
        <v>0.8849224988257398</v>
      </c>
      <c r="G91" s="535">
        <f t="shared" si="51"/>
        <v>0.6398452611218569</v>
      </c>
      <c r="H91" s="535">
        <f t="shared" si="51"/>
        <v>0.5708712613784135</v>
      </c>
      <c r="I91" s="535">
        <f t="shared" si="51"/>
        <v>0.7620010106114199</v>
      </c>
      <c r="J91" s="535">
        <f t="shared" si="51"/>
        <v>0.9078051335777895</v>
      </c>
      <c r="K91" s="535">
        <f t="shared" si="51"/>
        <v>0.8688619295205083</v>
      </c>
      <c r="L91" s="535">
        <f t="shared" si="51"/>
        <v>0.8094763092269327</v>
      </c>
      <c r="M91" s="535">
        <f t="shared" si="51"/>
        <v>0.9387269482450922</v>
      </c>
      <c r="N91" s="535">
        <f t="shared" si="51"/>
        <v>1.0543401552575864</v>
      </c>
      <c r="O91" s="535">
        <f t="shared" si="51"/>
        <v>0.9877551020408163</v>
      </c>
      <c r="P91" s="640">
        <f>P89/P90</f>
        <v>0.7746034453351527</v>
      </c>
    </row>
    <row r="92" spans="1:16" ht="14.25">
      <c r="A92" s="40"/>
      <c r="B92" s="114"/>
      <c r="C92" s="115" t="s">
        <v>36</v>
      </c>
      <c r="D92" s="41">
        <f aca="true" t="shared" si="52" ref="D92:O92">D47+D56+D65+D77</f>
        <v>850</v>
      </c>
      <c r="E92" s="162">
        <f t="shared" si="52"/>
        <v>990</v>
      </c>
      <c r="F92" s="162">
        <f t="shared" si="52"/>
        <v>1263</v>
      </c>
      <c r="G92" s="162">
        <f t="shared" si="52"/>
        <v>1030</v>
      </c>
      <c r="H92" s="162">
        <f t="shared" si="52"/>
        <v>907</v>
      </c>
      <c r="I92" s="162">
        <f t="shared" si="52"/>
        <v>1042</v>
      </c>
      <c r="J92" s="162">
        <f t="shared" si="52"/>
        <v>1163</v>
      </c>
      <c r="K92" s="162">
        <f t="shared" si="52"/>
        <v>1050</v>
      </c>
      <c r="L92" s="162">
        <f t="shared" si="52"/>
        <v>1049</v>
      </c>
      <c r="M92" s="162">
        <f t="shared" si="52"/>
        <v>1125</v>
      </c>
      <c r="N92" s="162">
        <f t="shared" si="52"/>
        <v>994</v>
      </c>
      <c r="O92" s="162">
        <f t="shared" si="52"/>
        <v>873</v>
      </c>
      <c r="P92" s="494">
        <f>SUM(D92:O92)</f>
        <v>12336</v>
      </c>
    </row>
    <row r="93" spans="1:16" ht="14.25">
      <c r="A93" s="40"/>
      <c r="B93" s="105" t="s">
        <v>23</v>
      </c>
      <c r="C93" s="106" t="s">
        <v>37</v>
      </c>
      <c r="D93" s="153">
        <f aca="true" t="shared" si="53" ref="D93:O93">D48+D57+D66+D78</f>
        <v>1500</v>
      </c>
      <c r="E93" s="108">
        <f t="shared" si="53"/>
        <v>1427</v>
      </c>
      <c r="F93" s="108">
        <f t="shared" si="53"/>
        <v>1274</v>
      </c>
      <c r="G93" s="108">
        <f t="shared" si="53"/>
        <v>1272</v>
      </c>
      <c r="H93" s="108">
        <f t="shared" si="53"/>
        <v>1307</v>
      </c>
      <c r="I93" s="108">
        <f t="shared" si="53"/>
        <v>1315</v>
      </c>
      <c r="J93" s="108">
        <f t="shared" si="53"/>
        <v>1137</v>
      </c>
      <c r="K93" s="108">
        <f t="shared" si="53"/>
        <v>1131</v>
      </c>
      <c r="L93" s="108">
        <f t="shared" si="53"/>
        <v>1357</v>
      </c>
      <c r="M93" s="108">
        <f t="shared" si="53"/>
        <v>1065</v>
      </c>
      <c r="N93" s="108">
        <f t="shared" si="53"/>
        <v>977</v>
      </c>
      <c r="O93" s="108">
        <f t="shared" si="53"/>
        <v>937</v>
      </c>
      <c r="P93" s="161">
        <f>SUM(D93:O93)</f>
        <v>14699</v>
      </c>
    </row>
    <row r="94" spans="1:16" s="512" customFormat="1" ht="14.25">
      <c r="A94" s="505"/>
      <c r="B94" s="558"/>
      <c r="C94" s="559" t="s">
        <v>38</v>
      </c>
      <c r="D94" s="507">
        <f aca="true" t="shared" si="54" ref="D94:O94">D92/D93</f>
        <v>0.5666666666666667</v>
      </c>
      <c r="E94" s="560">
        <f t="shared" si="54"/>
        <v>0.6937631394533987</v>
      </c>
      <c r="F94" s="560">
        <f t="shared" si="54"/>
        <v>0.9913657770800628</v>
      </c>
      <c r="G94" s="560">
        <f t="shared" si="54"/>
        <v>0.809748427672956</v>
      </c>
      <c r="H94" s="560">
        <f t="shared" si="54"/>
        <v>0.693955623565417</v>
      </c>
      <c r="I94" s="560">
        <f t="shared" si="54"/>
        <v>0.7923954372623574</v>
      </c>
      <c r="J94" s="560">
        <f t="shared" si="54"/>
        <v>1.0228671943711523</v>
      </c>
      <c r="K94" s="560">
        <f t="shared" si="54"/>
        <v>0.9283819628647215</v>
      </c>
      <c r="L94" s="560">
        <f t="shared" si="54"/>
        <v>0.7730287398673544</v>
      </c>
      <c r="M94" s="560">
        <f t="shared" si="54"/>
        <v>1.056338028169014</v>
      </c>
      <c r="N94" s="560">
        <f t="shared" si="54"/>
        <v>1.0174002047082906</v>
      </c>
      <c r="O94" s="560">
        <f t="shared" si="54"/>
        <v>0.9316969050160085</v>
      </c>
      <c r="P94" s="640">
        <f>P92/P93</f>
        <v>0.8392407646778692</v>
      </c>
    </row>
    <row r="95" spans="1:16" ht="14.25">
      <c r="A95" s="66" t="s">
        <v>14</v>
      </c>
      <c r="B95" s="137"/>
      <c r="C95" s="138" t="s">
        <v>36</v>
      </c>
      <c r="D95" s="121">
        <f aca="true" t="shared" si="55" ref="D95:I95">D50+D59+D68+D83</f>
        <v>347</v>
      </c>
      <c r="E95" s="164">
        <f t="shared" si="55"/>
        <v>474</v>
      </c>
      <c r="F95" s="164">
        <f t="shared" si="55"/>
        <v>621</v>
      </c>
      <c r="G95" s="164">
        <f t="shared" si="55"/>
        <v>624</v>
      </c>
      <c r="H95" s="164">
        <f t="shared" si="55"/>
        <v>410</v>
      </c>
      <c r="I95" s="164">
        <f t="shared" si="55"/>
        <v>466</v>
      </c>
      <c r="J95" s="164">
        <f aca="true" t="shared" si="56" ref="J95:L96">J50+J59+J68+J83</f>
        <v>570</v>
      </c>
      <c r="K95" s="164">
        <f t="shared" si="56"/>
        <v>454</v>
      </c>
      <c r="L95" s="164">
        <f t="shared" si="56"/>
        <v>574</v>
      </c>
      <c r="M95" s="164">
        <f aca="true" t="shared" si="57" ref="M95:O96">M50+M59+M68+M83</f>
        <v>453</v>
      </c>
      <c r="N95" s="164">
        <f>N50+N59+N68+N83</f>
        <v>500</v>
      </c>
      <c r="O95" s="164">
        <f t="shared" si="57"/>
        <v>337</v>
      </c>
      <c r="P95" s="494">
        <f>SUM(D95:O95)</f>
        <v>5830</v>
      </c>
    </row>
    <row r="96" spans="1:16" ht="14.25">
      <c r="A96" s="66"/>
      <c r="B96" s="128" t="s">
        <v>19</v>
      </c>
      <c r="C96" s="133" t="s">
        <v>37</v>
      </c>
      <c r="D96" s="123">
        <f>D90-D93</f>
        <v>758</v>
      </c>
      <c r="E96" s="166">
        <f>E90-E93</f>
        <v>799</v>
      </c>
      <c r="F96" s="166">
        <f>F90-F93</f>
        <v>855</v>
      </c>
      <c r="G96" s="166">
        <v>1288</v>
      </c>
      <c r="H96" s="166">
        <f>H51+H60+H69+H84</f>
        <v>1000</v>
      </c>
      <c r="I96" s="166">
        <f>I51+I60+I69+I84</f>
        <v>664</v>
      </c>
      <c r="J96" s="166">
        <f t="shared" si="56"/>
        <v>772</v>
      </c>
      <c r="K96" s="166">
        <f t="shared" si="56"/>
        <v>600</v>
      </c>
      <c r="L96" s="166">
        <f>L51+L60+L69+L84</f>
        <v>648</v>
      </c>
      <c r="M96" s="166">
        <f t="shared" si="57"/>
        <v>616</v>
      </c>
      <c r="N96" s="166">
        <f t="shared" si="57"/>
        <v>440</v>
      </c>
      <c r="O96" s="166">
        <f t="shared" si="57"/>
        <v>288</v>
      </c>
      <c r="P96" s="161">
        <f>SUM(D96:O96)</f>
        <v>8728</v>
      </c>
    </row>
    <row r="97" spans="1:16" s="512" customFormat="1" ht="15" thickBot="1">
      <c r="A97" s="543"/>
      <c r="B97" s="592"/>
      <c r="C97" s="593" t="s">
        <v>38</v>
      </c>
      <c r="D97" s="545">
        <f aca="true" t="shared" si="58" ref="D97:O97">D95/D96</f>
        <v>0.4577836411609499</v>
      </c>
      <c r="E97" s="594">
        <f t="shared" si="58"/>
        <v>0.5932415519399249</v>
      </c>
      <c r="F97" s="594">
        <f t="shared" si="58"/>
        <v>0.7263157894736842</v>
      </c>
      <c r="G97" s="594">
        <f t="shared" si="58"/>
        <v>0.484472049689441</v>
      </c>
      <c r="H97" s="594">
        <f t="shared" si="58"/>
        <v>0.41</v>
      </c>
      <c r="I97" s="594">
        <f t="shared" si="58"/>
        <v>0.7018072289156626</v>
      </c>
      <c r="J97" s="594">
        <f t="shared" si="58"/>
        <v>0.7383419689119171</v>
      </c>
      <c r="K97" s="594">
        <f t="shared" si="58"/>
        <v>0.7566666666666667</v>
      </c>
      <c r="L97" s="594">
        <f t="shared" si="58"/>
        <v>0.8858024691358025</v>
      </c>
      <c r="M97" s="594">
        <f t="shared" si="58"/>
        <v>0.7353896103896104</v>
      </c>
      <c r="N97" s="594">
        <f t="shared" si="58"/>
        <v>1.1363636363636365</v>
      </c>
      <c r="O97" s="594">
        <f t="shared" si="58"/>
        <v>1.1701388888888888</v>
      </c>
      <c r="P97" s="641">
        <f>P95/P96</f>
        <v>0.6679651695692026</v>
      </c>
    </row>
    <row r="98" spans="1:16" ht="15" thickTop="1">
      <c r="A98" s="22"/>
      <c r="B98" s="23"/>
      <c r="C98" s="23"/>
      <c r="D98" s="23"/>
      <c r="E98" s="23"/>
      <c r="F98" s="23"/>
      <c r="G98" s="23"/>
      <c r="H98" s="23"/>
      <c r="I98" s="23"/>
      <c r="J98" s="23"/>
      <c r="K98" s="23"/>
      <c r="L98" s="23"/>
      <c r="M98" s="23"/>
      <c r="N98" s="23"/>
      <c r="O98" s="23" t="s">
        <v>33</v>
      </c>
      <c r="P98" s="23"/>
    </row>
    <row r="99" spans="1:16" ht="14.25">
      <c r="A99" s="22"/>
      <c r="B99" s="23"/>
      <c r="C99" s="23"/>
      <c r="D99" s="23"/>
      <c r="E99" s="23"/>
      <c r="F99" s="23"/>
      <c r="G99" s="23"/>
      <c r="H99" s="23"/>
      <c r="I99" s="23"/>
      <c r="J99" s="23" t="s">
        <v>34</v>
      </c>
      <c r="K99" s="23"/>
      <c r="L99" s="23"/>
      <c r="M99" s="23"/>
      <c r="N99" s="23"/>
      <c r="O99" s="23"/>
      <c r="P99" s="23"/>
    </row>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ignoredErrors>
    <ignoredError sqref="O20:O21" formula="1"/>
  </ignoredErrors>
  <drawing r:id="rId1"/>
</worksheet>
</file>

<file path=xl/worksheets/sheet4.xml><?xml version="1.0" encoding="utf-8"?>
<worksheet xmlns="http://schemas.openxmlformats.org/spreadsheetml/2006/main" xmlns:r="http://schemas.openxmlformats.org/officeDocument/2006/relationships">
  <sheetPr codeName="Sheet3"/>
  <dimension ref="A1:P99"/>
  <sheetViews>
    <sheetView view="pageBreakPreview" zoomScale="75" zoomScaleNormal="65" zoomScaleSheetLayoutView="75" workbookViewId="0" topLeftCell="A1">
      <selection activeCell="J6" sqref="J6"/>
    </sheetView>
  </sheetViews>
  <sheetFormatPr defaultColWidth="9.00390625" defaultRowHeight="13.5"/>
  <cols>
    <col min="1" max="1" width="4.375" style="0" bestFit="1" customWidth="1"/>
    <col min="2" max="2" width="9.875" style="0" bestFit="1" customWidth="1"/>
    <col min="3" max="15" width="12.25390625" style="0" customWidth="1"/>
  </cols>
  <sheetData>
    <row r="1" spans="1:16" ht="17.25">
      <c r="A1" s="22"/>
      <c r="B1" s="23"/>
      <c r="C1" s="23"/>
      <c r="D1" s="23"/>
      <c r="E1" s="23"/>
      <c r="F1" s="23"/>
      <c r="G1" s="24" t="s">
        <v>20</v>
      </c>
      <c r="H1" s="24"/>
      <c r="I1" s="24"/>
      <c r="J1" s="23"/>
      <c r="K1" s="629" t="s">
        <v>178</v>
      </c>
      <c r="L1" s="23"/>
      <c r="M1" s="23"/>
      <c r="N1" s="23"/>
      <c r="O1" s="23"/>
      <c r="P1" s="23"/>
    </row>
    <row r="2" spans="1:16" ht="13.5">
      <c r="A2" s="23"/>
      <c r="B2" s="23"/>
      <c r="C2" s="23"/>
      <c r="D2" s="23"/>
      <c r="E2" s="23"/>
      <c r="F2" s="23"/>
      <c r="G2" s="23"/>
      <c r="H2" s="23"/>
      <c r="I2" s="23"/>
      <c r="J2" s="23"/>
      <c r="K2" s="23"/>
      <c r="L2" s="23"/>
      <c r="M2" s="23"/>
      <c r="N2" s="23"/>
      <c r="O2" s="23"/>
      <c r="P2" s="23"/>
    </row>
    <row r="3" spans="1:16" ht="15" thickBot="1">
      <c r="A3" s="22"/>
      <c r="B3" s="23"/>
      <c r="C3" s="23"/>
      <c r="D3" s="23"/>
      <c r="E3" s="23"/>
      <c r="F3" s="23"/>
      <c r="G3" s="23"/>
      <c r="H3" s="23"/>
      <c r="I3" s="23"/>
      <c r="J3" s="23"/>
      <c r="K3" s="23"/>
      <c r="L3" s="23"/>
      <c r="M3" s="23"/>
      <c r="N3" s="23"/>
      <c r="O3" s="23"/>
      <c r="P3" s="23"/>
    </row>
    <row r="4" spans="1:16" ht="18.75" thickBot="1" thickTop="1">
      <c r="A4" s="25"/>
      <c r="B4" s="26"/>
      <c r="C4" s="27" t="s">
        <v>2</v>
      </c>
      <c r="D4" s="28" t="s">
        <v>3</v>
      </c>
      <c r="E4" s="28" t="s">
        <v>4</v>
      </c>
      <c r="F4" s="28" t="s">
        <v>5</v>
      </c>
      <c r="G4" s="28" t="s">
        <v>6</v>
      </c>
      <c r="H4" s="28" t="s">
        <v>7</v>
      </c>
      <c r="I4" s="28" t="s">
        <v>8</v>
      </c>
      <c r="J4" s="28" t="s">
        <v>9</v>
      </c>
      <c r="K4" s="28" t="s">
        <v>10</v>
      </c>
      <c r="L4" s="28" t="s">
        <v>11</v>
      </c>
      <c r="M4" s="28" t="s">
        <v>12</v>
      </c>
      <c r="N4" s="29" t="s">
        <v>13</v>
      </c>
      <c r="O4" s="30" t="s">
        <v>14</v>
      </c>
      <c r="P4" s="23"/>
    </row>
    <row r="5" spans="1:16" ht="15" thickTop="1">
      <c r="A5" s="31"/>
      <c r="B5" s="32" t="s">
        <v>21</v>
      </c>
      <c r="C5" s="33">
        <v>1074</v>
      </c>
      <c r="D5" s="34">
        <v>1082</v>
      </c>
      <c r="E5" s="34">
        <v>1012</v>
      </c>
      <c r="F5" s="35">
        <v>1021</v>
      </c>
      <c r="G5" s="35">
        <v>1032</v>
      </c>
      <c r="H5" s="36">
        <v>1009</v>
      </c>
      <c r="I5" s="35">
        <v>888</v>
      </c>
      <c r="J5" s="35">
        <v>877</v>
      </c>
      <c r="K5" s="35">
        <v>897</v>
      </c>
      <c r="L5" s="35">
        <v>721</v>
      </c>
      <c r="M5" s="35">
        <v>798</v>
      </c>
      <c r="N5" s="37">
        <v>778</v>
      </c>
      <c r="O5" s="38">
        <f>SUM(C5:N5)</f>
        <v>11189</v>
      </c>
      <c r="P5" s="23"/>
    </row>
    <row r="6" spans="1:16" s="512" customFormat="1" ht="14.25">
      <c r="A6" s="505" t="s">
        <v>22</v>
      </c>
      <c r="B6" s="506" t="s">
        <v>17</v>
      </c>
      <c r="C6" s="507">
        <f aca="true" t="shared" si="0" ref="C6:O6">IF(C5="","",C5/C32)</f>
        <v>0.47564216120460584</v>
      </c>
      <c r="D6" s="508">
        <f t="shared" si="0"/>
        <v>0.48607367475292</v>
      </c>
      <c r="E6" s="508">
        <f t="shared" si="0"/>
        <v>0.47534053546265853</v>
      </c>
      <c r="F6" s="508">
        <f t="shared" si="0"/>
        <v>0.3949709864603482</v>
      </c>
      <c r="G6" s="508">
        <f t="shared" si="0"/>
        <v>0.44733420026007803</v>
      </c>
      <c r="H6" s="508">
        <f t="shared" si="0"/>
        <v>0.5098534613441131</v>
      </c>
      <c r="I6" s="508">
        <f t="shared" si="0"/>
        <v>0.465165007857517</v>
      </c>
      <c r="J6" s="508">
        <f t="shared" si="0"/>
        <v>0.5066435586366262</v>
      </c>
      <c r="K6" s="509">
        <f t="shared" si="0"/>
        <v>0.44738154613466335</v>
      </c>
      <c r="L6" s="509">
        <f t="shared" si="0"/>
        <v>0.42891136228435456</v>
      </c>
      <c r="M6" s="509">
        <f t="shared" si="0"/>
        <v>0.5631616090331687</v>
      </c>
      <c r="N6" s="509">
        <f t="shared" si="0"/>
        <v>0.6351020408163265</v>
      </c>
      <c r="O6" s="510">
        <f t="shared" si="0"/>
        <v>0.47710216612655637</v>
      </c>
      <c r="P6" s="511"/>
    </row>
    <row r="7" spans="1:16" ht="14.25">
      <c r="A7" s="40"/>
      <c r="B7" s="168" t="s">
        <v>23</v>
      </c>
      <c r="C7" s="41">
        <v>937</v>
      </c>
      <c r="D7" s="42">
        <v>960</v>
      </c>
      <c r="E7" s="42">
        <v>863</v>
      </c>
      <c r="F7" s="43">
        <v>884</v>
      </c>
      <c r="G7" s="43">
        <v>889</v>
      </c>
      <c r="H7" s="44">
        <v>861</v>
      </c>
      <c r="I7" s="43">
        <v>745</v>
      </c>
      <c r="J7" s="43">
        <v>752</v>
      </c>
      <c r="K7" s="43">
        <v>801</v>
      </c>
      <c r="L7" s="43">
        <v>637</v>
      </c>
      <c r="M7" s="43">
        <v>696</v>
      </c>
      <c r="N7" s="45">
        <v>690</v>
      </c>
      <c r="O7" s="46">
        <f>IF(O5="","",SUM(C7:N7))</f>
        <v>9715</v>
      </c>
      <c r="P7" s="23"/>
    </row>
    <row r="8" spans="1:16" s="512" customFormat="1" ht="14.25">
      <c r="A8" s="505"/>
      <c r="B8" s="513" t="s">
        <v>17</v>
      </c>
      <c r="C8" s="514">
        <f aca="true" t="shared" si="1" ref="C8:O8">IF(C7="","",C7/C5)</f>
        <v>0.87243947858473</v>
      </c>
      <c r="D8" s="515">
        <f t="shared" si="1"/>
        <v>0.8872458410351202</v>
      </c>
      <c r="E8" s="515">
        <f t="shared" si="1"/>
        <v>0.8527667984189723</v>
      </c>
      <c r="F8" s="515">
        <f t="shared" si="1"/>
        <v>0.8658178256611165</v>
      </c>
      <c r="G8" s="515">
        <f t="shared" si="1"/>
        <v>0.8614341085271318</v>
      </c>
      <c r="H8" s="515">
        <f t="shared" si="1"/>
        <v>0.8533201189296333</v>
      </c>
      <c r="I8" s="515">
        <f t="shared" si="1"/>
        <v>0.838963963963964</v>
      </c>
      <c r="J8" s="515">
        <f t="shared" si="1"/>
        <v>0.8574686431014823</v>
      </c>
      <c r="K8" s="516">
        <f t="shared" si="1"/>
        <v>0.8929765886287625</v>
      </c>
      <c r="L8" s="516">
        <f t="shared" si="1"/>
        <v>0.883495145631068</v>
      </c>
      <c r="M8" s="516">
        <f t="shared" si="1"/>
        <v>0.8721804511278195</v>
      </c>
      <c r="N8" s="516">
        <f t="shared" si="1"/>
        <v>0.8868894601542416</v>
      </c>
      <c r="O8" s="517">
        <f t="shared" si="1"/>
        <v>0.8682634730538922</v>
      </c>
      <c r="P8" s="511"/>
    </row>
    <row r="9" spans="1:16" ht="14.25">
      <c r="A9" s="40" t="s">
        <v>24</v>
      </c>
      <c r="B9" s="170" t="s">
        <v>19</v>
      </c>
      <c r="C9" s="47">
        <f aca="true" t="shared" si="2" ref="C9:N9">IF(C5="","",C5-C7)</f>
        <v>137</v>
      </c>
      <c r="D9" s="48">
        <f t="shared" si="2"/>
        <v>122</v>
      </c>
      <c r="E9" s="48">
        <f t="shared" si="2"/>
        <v>149</v>
      </c>
      <c r="F9" s="48">
        <f t="shared" si="2"/>
        <v>137</v>
      </c>
      <c r="G9" s="48">
        <f t="shared" si="2"/>
        <v>143</v>
      </c>
      <c r="H9" s="48">
        <f t="shared" si="2"/>
        <v>148</v>
      </c>
      <c r="I9" s="48">
        <f t="shared" si="2"/>
        <v>143</v>
      </c>
      <c r="J9" s="48">
        <f t="shared" si="2"/>
        <v>125</v>
      </c>
      <c r="K9" s="48">
        <f t="shared" si="2"/>
        <v>96</v>
      </c>
      <c r="L9" s="48">
        <f t="shared" si="2"/>
        <v>84</v>
      </c>
      <c r="M9" s="48">
        <f t="shared" si="2"/>
        <v>102</v>
      </c>
      <c r="N9" s="48">
        <f t="shared" si="2"/>
        <v>88</v>
      </c>
      <c r="O9" s="49">
        <f>IF(O5="","",SUM(C9:N9))</f>
        <v>1474</v>
      </c>
      <c r="P9" s="23"/>
    </row>
    <row r="10" spans="1:16" s="512" customFormat="1" ht="15" thickBot="1">
      <c r="A10" s="518"/>
      <c r="B10" s="519" t="s">
        <v>17</v>
      </c>
      <c r="C10" s="520">
        <f aca="true" t="shared" si="3" ref="C10:O10">IF(C9="","",C9/C5)</f>
        <v>0.12756052141527002</v>
      </c>
      <c r="D10" s="521">
        <f t="shared" si="3"/>
        <v>0.11275415896487985</v>
      </c>
      <c r="E10" s="521">
        <f t="shared" si="3"/>
        <v>0.14723320158102768</v>
      </c>
      <c r="F10" s="521">
        <f t="shared" si="3"/>
        <v>0.13418217433888344</v>
      </c>
      <c r="G10" s="521">
        <f t="shared" si="3"/>
        <v>0.1385658914728682</v>
      </c>
      <c r="H10" s="521">
        <f t="shared" si="3"/>
        <v>0.1466798810703667</v>
      </c>
      <c r="I10" s="521">
        <f t="shared" si="3"/>
        <v>0.16103603603603603</v>
      </c>
      <c r="J10" s="521">
        <f t="shared" si="3"/>
        <v>0.14253135689851767</v>
      </c>
      <c r="K10" s="522">
        <f t="shared" si="3"/>
        <v>0.10702341137123746</v>
      </c>
      <c r="L10" s="522">
        <f t="shared" si="3"/>
        <v>0.11650485436893204</v>
      </c>
      <c r="M10" s="522">
        <f t="shared" si="3"/>
        <v>0.12781954887218044</v>
      </c>
      <c r="N10" s="522">
        <f t="shared" si="3"/>
        <v>0.11311053984575835</v>
      </c>
      <c r="O10" s="523">
        <f t="shared" si="3"/>
        <v>0.1317365269461078</v>
      </c>
      <c r="P10" s="511"/>
    </row>
    <row r="11" spans="1:16" ht="15" thickTop="1">
      <c r="A11" s="40"/>
      <c r="B11" s="169" t="s">
        <v>21</v>
      </c>
      <c r="C11" s="50">
        <v>793</v>
      </c>
      <c r="D11" s="51">
        <v>908</v>
      </c>
      <c r="E11" s="51">
        <v>702</v>
      </c>
      <c r="F11" s="52">
        <v>905</v>
      </c>
      <c r="G11" s="52">
        <v>1057</v>
      </c>
      <c r="H11" s="53">
        <v>889</v>
      </c>
      <c r="I11" s="52">
        <v>818</v>
      </c>
      <c r="J11" s="52">
        <v>718</v>
      </c>
      <c r="K11" s="52">
        <v>960</v>
      </c>
      <c r="L11" s="52">
        <v>817</v>
      </c>
      <c r="M11" s="52">
        <v>489</v>
      </c>
      <c r="N11" s="54">
        <v>354</v>
      </c>
      <c r="O11" s="55">
        <f>SUM(C11:N11)</f>
        <v>9410</v>
      </c>
      <c r="P11" s="23"/>
    </row>
    <row r="12" spans="1:16" s="512" customFormat="1" ht="14.25">
      <c r="A12" s="505" t="s">
        <v>25</v>
      </c>
      <c r="B12" s="513" t="s">
        <v>17</v>
      </c>
      <c r="C12" s="514">
        <f aca="true" t="shared" si="4" ref="C12:O12">IF(C11="","",C11/C32)</f>
        <v>0.3511957484499557</v>
      </c>
      <c r="D12" s="515">
        <f t="shared" si="4"/>
        <v>0.4079065588499551</v>
      </c>
      <c r="E12" s="515">
        <f t="shared" si="4"/>
        <v>0.32973226867073746</v>
      </c>
      <c r="F12" s="515">
        <f t="shared" si="4"/>
        <v>0.35009671179883944</v>
      </c>
      <c r="G12" s="515">
        <f t="shared" si="4"/>
        <v>0.45817078456870397</v>
      </c>
      <c r="H12" s="515">
        <f t="shared" si="4"/>
        <v>0.4492167761495705</v>
      </c>
      <c r="I12" s="515">
        <f t="shared" si="4"/>
        <v>0.428496595075956</v>
      </c>
      <c r="J12" s="515">
        <f t="shared" si="4"/>
        <v>0.414789139225881</v>
      </c>
      <c r="K12" s="516">
        <f t="shared" si="4"/>
        <v>0.47880299251870323</v>
      </c>
      <c r="L12" s="516">
        <f t="shared" si="4"/>
        <v>0.4860202260559191</v>
      </c>
      <c r="M12" s="516">
        <f t="shared" si="4"/>
        <v>0.3450952717007763</v>
      </c>
      <c r="N12" s="516">
        <f t="shared" si="4"/>
        <v>0.2889795918367347</v>
      </c>
      <c r="O12" s="517">
        <f t="shared" si="4"/>
        <v>0.4012450963670476</v>
      </c>
      <c r="P12" s="511"/>
    </row>
    <row r="13" spans="1:16" ht="14.25">
      <c r="A13" s="40"/>
      <c r="B13" s="170" t="s">
        <v>23</v>
      </c>
      <c r="C13" s="47">
        <v>372</v>
      </c>
      <c r="D13" s="48">
        <v>319</v>
      </c>
      <c r="E13" s="48">
        <v>274</v>
      </c>
      <c r="F13" s="56">
        <v>269</v>
      </c>
      <c r="G13" s="56">
        <v>286</v>
      </c>
      <c r="H13" s="57">
        <v>380</v>
      </c>
      <c r="I13" s="56">
        <v>276</v>
      </c>
      <c r="J13" s="56">
        <v>258</v>
      </c>
      <c r="K13" s="56">
        <v>444</v>
      </c>
      <c r="L13" s="56">
        <v>333</v>
      </c>
      <c r="M13" s="56">
        <v>189</v>
      </c>
      <c r="N13" s="58">
        <v>166</v>
      </c>
      <c r="O13" s="49">
        <f>IF(O11="","",SUM(C13:N13))</f>
        <v>3566</v>
      </c>
      <c r="P13" s="23"/>
    </row>
    <row r="14" spans="1:16" s="512" customFormat="1" ht="14.25">
      <c r="A14" s="505"/>
      <c r="B14" s="506" t="s">
        <v>17</v>
      </c>
      <c r="C14" s="514">
        <f aca="true" t="shared" si="5" ref="C14:O14">IF(C13="","",C13/C11)</f>
        <v>0.4691046658259773</v>
      </c>
      <c r="D14" s="515">
        <f t="shared" si="5"/>
        <v>0.3513215859030837</v>
      </c>
      <c r="E14" s="515">
        <f t="shared" si="5"/>
        <v>0.3903133903133903</v>
      </c>
      <c r="F14" s="515">
        <f t="shared" si="5"/>
        <v>0.2972375690607735</v>
      </c>
      <c r="G14" s="515">
        <f t="shared" si="5"/>
        <v>0.27057710501419113</v>
      </c>
      <c r="H14" s="515">
        <f t="shared" si="5"/>
        <v>0.42744656917885265</v>
      </c>
      <c r="I14" s="515">
        <f t="shared" si="5"/>
        <v>0.3374083129584352</v>
      </c>
      <c r="J14" s="515">
        <f t="shared" si="5"/>
        <v>0.3593314763231198</v>
      </c>
      <c r="K14" s="516">
        <f t="shared" si="5"/>
        <v>0.4625</v>
      </c>
      <c r="L14" s="516">
        <f t="shared" si="5"/>
        <v>0.40758873929008566</v>
      </c>
      <c r="M14" s="516">
        <f t="shared" si="5"/>
        <v>0.38650306748466257</v>
      </c>
      <c r="N14" s="516">
        <f t="shared" si="5"/>
        <v>0.4689265536723164</v>
      </c>
      <c r="O14" s="524">
        <f t="shared" si="5"/>
        <v>0.3789585547290117</v>
      </c>
      <c r="P14" s="511"/>
    </row>
    <row r="15" spans="1:16" ht="14.25">
      <c r="A15" s="40" t="s">
        <v>24</v>
      </c>
      <c r="B15" s="168" t="s">
        <v>19</v>
      </c>
      <c r="C15" s="41">
        <f aca="true" t="shared" si="6" ref="C15:N15">IF(C11="","",C11-C13)</f>
        <v>421</v>
      </c>
      <c r="D15" s="42">
        <f t="shared" si="6"/>
        <v>589</v>
      </c>
      <c r="E15" s="42">
        <f t="shared" si="6"/>
        <v>428</v>
      </c>
      <c r="F15" s="42">
        <f t="shared" si="6"/>
        <v>636</v>
      </c>
      <c r="G15" s="42">
        <f t="shared" si="6"/>
        <v>771</v>
      </c>
      <c r="H15" s="42">
        <f t="shared" si="6"/>
        <v>509</v>
      </c>
      <c r="I15" s="42">
        <f t="shared" si="6"/>
        <v>542</v>
      </c>
      <c r="J15" s="42">
        <f t="shared" si="6"/>
        <v>460</v>
      </c>
      <c r="K15" s="42">
        <f t="shared" si="6"/>
        <v>516</v>
      </c>
      <c r="L15" s="42">
        <f t="shared" si="6"/>
        <v>484</v>
      </c>
      <c r="M15" s="42">
        <f t="shared" si="6"/>
        <v>300</v>
      </c>
      <c r="N15" s="42">
        <f t="shared" si="6"/>
        <v>188</v>
      </c>
      <c r="O15" s="46">
        <f>IF(O11="","",SUM(C15:N15))</f>
        <v>5844</v>
      </c>
      <c r="P15" s="23"/>
    </row>
    <row r="16" spans="1:16" s="512" customFormat="1" ht="15" thickBot="1">
      <c r="A16" s="505"/>
      <c r="B16" s="525" t="s">
        <v>17</v>
      </c>
      <c r="C16" s="520">
        <f aca="true" t="shared" si="7" ref="C16:O16">IF(C15="","",C15/C11)</f>
        <v>0.5308953341740227</v>
      </c>
      <c r="D16" s="526">
        <f t="shared" si="7"/>
        <v>0.6486784140969163</v>
      </c>
      <c r="E16" s="526">
        <f t="shared" si="7"/>
        <v>0.6096866096866097</v>
      </c>
      <c r="F16" s="526">
        <f t="shared" si="7"/>
        <v>0.7027624309392265</v>
      </c>
      <c r="G16" s="526">
        <f t="shared" si="7"/>
        <v>0.7294228949858089</v>
      </c>
      <c r="H16" s="526">
        <f t="shared" si="7"/>
        <v>0.5725534308211474</v>
      </c>
      <c r="I16" s="526">
        <f t="shared" si="7"/>
        <v>0.6625916870415648</v>
      </c>
      <c r="J16" s="526">
        <f t="shared" si="7"/>
        <v>0.6406685236768802</v>
      </c>
      <c r="K16" s="527">
        <f t="shared" si="7"/>
        <v>0.5375</v>
      </c>
      <c r="L16" s="527">
        <f t="shared" si="7"/>
        <v>0.5924112607099143</v>
      </c>
      <c r="M16" s="527">
        <f t="shared" si="7"/>
        <v>0.6134969325153374</v>
      </c>
      <c r="N16" s="527">
        <f t="shared" si="7"/>
        <v>0.5310734463276836</v>
      </c>
      <c r="O16" s="528">
        <f t="shared" si="7"/>
        <v>0.6210414452709883</v>
      </c>
      <c r="P16" s="511"/>
    </row>
    <row r="17" spans="1:16" ht="15" thickTop="1">
      <c r="A17" s="59"/>
      <c r="B17" s="497" t="s">
        <v>21</v>
      </c>
      <c r="C17" s="60">
        <v>0</v>
      </c>
      <c r="D17" s="61">
        <v>66</v>
      </c>
      <c r="E17" s="61">
        <v>9</v>
      </c>
      <c r="F17" s="62">
        <v>0</v>
      </c>
      <c r="G17" s="62">
        <v>0</v>
      </c>
      <c r="H17" s="63">
        <v>1</v>
      </c>
      <c r="I17" s="62">
        <v>1</v>
      </c>
      <c r="J17" s="62">
        <v>5</v>
      </c>
      <c r="K17" s="62">
        <v>0</v>
      </c>
      <c r="L17" s="62">
        <v>20</v>
      </c>
      <c r="M17" s="62">
        <v>3</v>
      </c>
      <c r="N17" s="64">
        <v>5</v>
      </c>
      <c r="O17" s="65">
        <f>SUM(C17:N17)</f>
        <v>110</v>
      </c>
      <c r="P17" s="23"/>
    </row>
    <row r="18" spans="1:16" s="512" customFormat="1" ht="14.25">
      <c r="A18" s="529" t="s">
        <v>26</v>
      </c>
      <c r="B18" s="530" t="s">
        <v>17</v>
      </c>
      <c r="C18" s="514">
        <f aca="true" t="shared" si="8" ref="C18:O18">IF(C17="","",C17/C32)</f>
        <v>0</v>
      </c>
      <c r="D18" s="515">
        <f t="shared" si="8"/>
        <v>0.029649595687331536</v>
      </c>
      <c r="E18" s="515">
        <f t="shared" si="8"/>
        <v>0.004227336777829967</v>
      </c>
      <c r="F18" s="515">
        <f t="shared" si="8"/>
        <v>0</v>
      </c>
      <c r="G18" s="515">
        <f t="shared" si="8"/>
        <v>0</v>
      </c>
      <c r="H18" s="515">
        <f t="shared" si="8"/>
        <v>0.0005053057099545225</v>
      </c>
      <c r="I18" s="515">
        <f t="shared" si="8"/>
        <v>0.0005238344683080147</v>
      </c>
      <c r="J18" s="515">
        <f t="shared" si="8"/>
        <v>0.0028885037550548816</v>
      </c>
      <c r="K18" s="515">
        <f t="shared" si="8"/>
        <v>0</v>
      </c>
      <c r="L18" s="515">
        <f t="shared" si="8"/>
        <v>0.01189767995240928</v>
      </c>
      <c r="M18" s="515">
        <f t="shared" si="8"/>
        <v>0.002117148906139732</v>
      </c>
      <c r="N18" s="548">
        <f t="shared" si="8"/>
        <v>0.004081632653061225</v>
      </c>
      <c r="O18" s="531">
        <f t="shared" si="8"/>
        <v>0.004690431519699813</v>
      </c>
      <c r="P18" s="511"/>
    </row>
    <row r="19" spans="1:16" ht="14.25">
      <c r="A19" s="66"/>
      <c r="B19" s="91" t="s">
        <v>23</v>
      </c>
      <c r="C19" s="41">
        <v>0</v>
      </c>
      <c r="D19" s="42">
        <v>1</v>
      </c>
      <c r="E19" s="42">
        <v>1</v>
      </c>
      <c r="F19" s="67">
        <v>0</v>
      </c>
      <c r="G19" s="67">
        <v>0</v>
      </c>
      <c r="H19" s="68">
        <v>1</v>
      </c>
      <c r="I19" s="67">
        <v>1</v>
      </c>
      <c r="J19" s="67">
        <v>4</v>
      </c>
      <c r="K19" s="67">
        <v>0</v>
      </c>
      <c r="L19" s="67">
        <v>19</v>
      </c>
      <c r="M19" s="67">
        <v>2</v>
      </c>
      <c r="N19" s="69">
        <v>3</v>
      </c>
      <c r="O19" s="46">
        <f>IF(O15="","",SUM(C19:N19))</f>
        <v>32</v>
      </c>
      <c r="P19" s="23"/>
    </row>
    <row r="20" spans="1:16" s="512" customFormat="1" ht="14.25">
      <c r="A20" s="529"/>
      <c r="B20" s="534" t="s">
        <v>17</v>
      </c>
      <c r="C20" s="507">
        <v>0</v>
      </c>
      <c r="D20" s="535">
        <f>IF(D19="","",D19/D17)</f>
        <v>0.015151515151515152</v>
      </c>
      <c r="E20" s="535">
        <f>IF(E19="","",E19/E17)</f>
        <v>0.1111111111111111</v>
      </c>
      <c r="F20" s="535">
        <v>0</v>
      </c>
      <c r="G20" s="535">
        <v>0</v>
      </c>
      <c r="H20" s="535">
        <f aca="true" t="shared" si="9" ref="H20:N20">IF(H19="","",H19/H17)</f>
        <v>1</v>
      </c>
      <c r="I20" s="535">
        <f t="shared" si="9"/>
        <v>1</v>
      </c>
      <c r="J20" s="535">
        <f t="shared" si="9"/>
        <v>0.8</v>
      </c>
      <c r="K20" s="535">
        <v>0</v>
      </c>
      <c r="L20" s="535">
        <f t="shared" si="9"/>
        <v>0.95</v>
      </c>
      <c r="M20" s="535">
        <f t="shared" si="9"/>
        <v>0.6666666666666666</v>
      </c>
      <c r="N20" s="548">
        <f t="shared" si="9"/>
        <v>0.6</v>
      </c>
      <c r="O20" s="517">
        <f>IF(O19="","",O19/O17)</f>
        <v>0.2909090909090909</v>
      </c>
      <c r="P20" s="511"/>
    </row>
    <row r="21" spans="1:16" ht="14.25">
      <c r="A21" s="66" t="s">
        <v>27</v>
      </c>
      <c r="B21" s="498" t="s">
        <v>19</v>
      </c>
      <c r="C21" s="70">
        <f aca="true" t="shared" si="10" ref="C21:N21">IF(C17="","",C17-C19)</f>
        <v>0</v>
      </c>
      <c r="D21" s="71">
        <f t="shared" si="10"/>
        <v>65</v>
      </c>
      <c r="E21" s="71">
        <f t="shared" si="10"/>
        <v>8</v>
      </c>
      <c r="F21" s="71">
        <f t="shared" si="10"/>
        <v>0</v>
      </c>
      <c r="G21" s="71">
        <f t="shared" si="10"/>
        <v>0</v>
      </c>
      <c r="H21" s="71">
        <f t="shared" si="10"/>
        <v>0</v>
      </c>
      <c r="I21" s="71">
        <f t="shared" si="10"/>
        <v>0</v>
      </c>
      <c r="J21" s="71">
        <f t="shared" si="10"/>
        <v>1</v>
      </c>
      <c r="K21" s="71">
        <f t="shared" si="10"/>
        <v>0</v>
      </c>
      <c r="L21" s="71">
        <f t="shared" si="10"/>
        <v>1</v>
      </c>
      <c r="M21" s="71">
        <f t="shared" si="10"/>
        <v>1</v>
      </c>
      <c r="N21" s="550">
        <f t="shared" si="10"/>
        <v>2</v>
      </c>
      <c r="O21" s="65">
        <f>IF(O17="","",SUM(C21:N21))</f>
        <v>78</v>
      </c>
      <c r="P21" s="23"/>
    </row>
    <row r="22" spans="1:16" s="512" customFormat="1" ht="15" thickBot="1">
      <c r="A22" s="532"/>
      <c r="B22" s="533" t="s">
        <v>17</v>
      </c>
      <c r="C22" s="520">
        <v>0</v>
      </c>
      <c r="D22" s="526">
        <f>IF(D17="","",D21/D17)</f>
        <v>0.9848484848484849</v>
      </c>
      <c r="E22" s="526">
        <f>IF(E17="","",E21/E17)</f>
        <v>0.8888888888888888</v>
      </c>
      <c r="F22" s="526">
        <v>0</v>
      </c>
      <c r="G22" s="526">
        <v>0</v>
      </c>
      <c r="H22" s="526">
        <f aca="true" t="shared" si="11" ref="H22:N22">IF(H17="","",H21/H17)</f>
        <v>0</v>
      </c>
      <c r="I22" s="526">
        <f t="shared" si="11"/>
        <v>0</v>
      </c>
      <c r="J22" s="526">
        <f t="shared" si="11"/>
        <v>0.2</v>
      </c>
      <c r="K22" s="526">
        <v>0</v>
      </c>
      <c r="L22" s="526">
        <f t="shared" si="11"/>
        <v>0.05</v>
      </c>
      <c r="M22" s="526">
        <f t="shared" si="11"/>
        <v>0.3333333333333333</v>
      </c>
      <c r="N22" s="551">
        <f t="shared" si="11"/>
        <v>0.4</v>
      </c>
      <c r="O22" s="531">
        <f>IF(O21="","",O21/O17)</f>
        <v>0.7090909090909091</v>
      </c>
      <c r="P22" s="511"/>
    </row>
    <row r="23" spans="1:16" ht="15" thickTop="1">
      <c r="A23" s="66"/>
      <c r="B23" s="499" t="s">
        <v>21</v>
      </c>
      <c r="C23" s="33">
        <v>391</v>
      </c>
      <c r="D23" s="34">
        <v>170</v>
      </c>
      <c r="E23" s="34">
        <v>406</v>
      </c>
      <c r="F23" s="72">
        <v>659</v>
      </c>
      <c r="G23" s="72">
        <v>218</v>
      </c>
      <c r="H23" s="73">
        <v>80</v>
      </c>
      <c r="I23" s="72">
        <v>202</v>
      </c>
      <c r="J23" s="72">
        <v>131</v>
      </c>
      <c r="K23" s="72">
        <v>148</v>
      </c>
      <c r="L23" s="72">
        <v>123</v>
      </c>
      <c r="M23" s="72">
        <v>127</v>
      </c>
      <c r="N23" s="74">
        <v>88</v>
      </c>
      <c r="O23" s="75">
        <f>SUM(C23:N23)</f>
        <v>2743</v>
      </c>
      <c r="P23" s="23"/>
    </row>
    <row r="24" spans="1:16" ht="14.25">
      <c r="A24" s="66"/>
      <c r="B24" s="500" t="s">
        <v>28</v>
      </c>
      <c r="C24" s="50">
        <v>187</v>
      </c>
      <c r="D24" s="51">
        <v>4</v>
      </c>
      <c r="E24" s="51">
        <v>248</v>
      </c>
      <c r="F24" s="76">
        <v>493</v>
      </c>
      <c r="G24" s="76">
        <v>78</v>
      </c>
      <c r="H24" s="77">
        <v>0</v>
      </c>
      <c r="I24" s="76">
        <v>75</v>
      </c>
      <c r="J24" s="78">
        <v>0</v>
      </c>
      <c r="K24" s="78">
        <v>0</v>
      </c>
      <c r="L24" s="78">
        <v>0</v>
      </c>
      <c r="M24" s="76">
        <v>0</v>
      </c>
      <c r="N24" s="79">
        <v>0</v>
      </c>
      <c r="O24" s="65">
        <f>SUM(C24:N24)</f>
        <v>1085</v>
      </c>
      <c r="P24" s="23"/>
    </row>
    <row r="25" spans="1:16" s="512" customFormat="1" ht="14.25">
      <c r="A25" s="505" t="s">
        <v>29</v>
      </c>
      <c r="B25" s="513" t="s">
        <v>17</v>
      </c>
      <c r="C25" s="507">
        <f aca="true" t="shared" si="12" ref="C25:O25">IF(C23="","",C23/C32)</f>
        <v>0.17316209034543845</v>
      </c>
      <c r="D25" s="535">
        <f t="shared" si="12"/>
        <v>0.07637017070979335</v>
      </c>
      <c r="E25" s="535">
        <f t="shared" si="12"/>
        <v>0.19069985908877407</v>
      </c>
      <c r="F25" s="535">
        <f t="shared" si="12"/>
        <v>0.2549323017408124</v>
      </c>
      <c r="G25" s="535">
        <f t="shared" si="12"/>
        <v>0.09449501517121803</v>
      </c>
      <c r="H25" s="535">
        <f t="shared" si="12"/>
        <v>0.0404244567963618</v>
      </c>
      <c r="I25" s="535">
        <f t="shared" si="12"/>
        <v>0.10581456259821896</v>
      </c>
      <c r="J25" s="535">
        <f t="shared" si="12"/>
        <v>0.07567879838243789</v>
      </c>
      <c r="K25" s="535">
        <f t="shared" si="12"/>
        <v>0.07381546134663342</v>
      </c>
      <c r="L25" s="535">
        <f t="shared" si="12"/>
        <v>0.07317073170731707</v>
      </c>
      <c r="M25" s="535">
        <f t="shared" si="12"/>
        <v>0.08962597035991532</v>
      </c>
      <c r="N25" s="549">
        <f t="shared" si="12"/>
        <v>0.07183673469387755</v>
      </c>
      <c r="O25" s="536">
        <f t="shared" si="12"/>
        <v>0.11696230598669623</v>
      </c>
      <c r="P25" s="511"/>
    </row>
    <row r="26" spans="1:16" ht="14.25">
      <c r="A26" s="66"/>
      <c r="B26" s="91" t="s">
        <v>23</v>
      </c>
      <c r="C26" s="41">
        <v>191</v>
      </c>
      <c r="D26" s="42">
        <v>147</v>
      </c>
      <c r="E26" s="42">
        <v>136</v>
      </c>
      <c r="F26" s="80">
        <v>119</v>
      </c>
      <c r="G26" s="80">
        <v>132</v>
      </c>
      <c r="H26" s="81">
        <v>73</v>
      </c>
      <c r="I26" s="80">
        <v>115</v>
      </c>
      <c r="J26" s="80">
        <v>117</v>
      </c>
      <c r="K26" s="80">
        <v>112</v>
      </c>
      <c r="L26" s="80">
        <v>76</v>
      </c>
      <c r="M26" s="80">
        <v>90</v>
      </c>
      <c r="N26" s="82">
        <v>78</v>
      </c>
      <c r="O26" s="83">
        <f>IF(O23="","",SUM(C26:N26))</f>
        <v>1386</v>
      </c>
      <c r="P26" s="23"/>
    </row>
    <row r="27" spans="1:16" ht="14.25">
      <c r="A27" s="66"/>
      <c r="B27" s="501" t="s">
        <v>28</v>
      </c>
      <c r="C27" s="84">
        <v>0</v>
      </c>
      <c r="D27" s="85">
        <v>0</v>
      </c>
      <c r="E27" s="85">
        <v>8</v>
      </c>
      <c r="F27" s="86">
        <v>0</v>
      </c>
      <c r="G27" s="86">
        <v>0</v>
      </c>
      <c r="H27" s="87">
        <v>0</v>
      </c>
      <c r="I27" s="86">
        <v>0</v>
      </c>
      <c r="J27" s="88">
        <v>0</v>
      </c>
      <c r="K27" s="88">
        <v>0</v>
      </c>
      <c r="L27" s="88">
        <v>0</v>
      </c>
      <c r="M27" s="86">
        <v>0</v>
      </c>
      <c r="N27" s="89">
        <v>0</v>
      </c>
      <c r="O27" s="90">
        <f>IF(O26="","",SUM(C27:N27))</f>
        <v>8</v>
      </c>
      <c r="P27" s="23"/>
    </row>
    <row r="28" spans="1:16" s="512" customFormat="1" ht="14.25">
      <c r="A28" s="505"/>
      <c r="B28" s="506" t="s">
        <v>17</v>
      </c>
      <c r="C28" s="514">
        <f aca="true" t="shared" si="13" ref="C28:N28">IF(C26="","",C26/C23)</f>
        <v>0.4884910485933504</v>
      </c>
      <c r="D28" s="515">
        <f t="shared" si="13"/>
        <v>0.8647058823529412</v>
      </c>
      <c r="E28" s="515">
        <f t="shared" si="13"/>
        <v>0.33497536945812806</v>
      </c>
      <c r="F28" s="515">
        <f t="shared" si="13"/>
        <v>0.18057663125948406</v>
      </c>
      <c r="G28" s="515">
        <f t="shared" si="13"/>
        <v>0.6055045871559633</v>
      </c>
      <c r="H28" s="515">
        <f t="shared" si="13"/>
        <v>0.9125</v>
      </c>
      <c r="I28" s="515">
        <f t="shared" si="13"/>
        <v>0.5693069306930693</v>
      </c>
      <c r="J28" s="515">
        <f t="shared" si="13"/>
        <v>0.8931297709923665</v>
      </c>
      <c r="K28" s="515">
        <f t="shared" si="13"/>
        <v>0.7567567567567568</v>
      </c>
      <c r="L28" s="515">
        <f t="shared" si="13"/>
        <v>0.6178861788617886</v>
      </c>
      <c r="M28" s="515">
        <f t="shared" si="13"/>
        <v>0.7086614173228346</v>
      </c>
      <c r="N28" s="548">
        <f t="shared" si="13"/>
        <v>0.8863636363636364</v>
      </c>
      <c r="O28" s="537">
        <f>IF(O23="","",O26/O23)</f>
        <v>0.5052861830113015</v>
      </c>
      <c r="P28" s="511"/>
    </row>
    <row r="29" spans="1:16" ht="14.25">
      <c r="A29" s="66" t="s">
        <v>30</v>
      </c>
      <c r="B29" s="91" t="s">
        <v>19</v>
      </c>
      <c r="C29" s="41">
        <f aca="true" t="shared" si="14" ref="C29:N30">IF(C23="","",C23-C26)</f>
        <v>200</v>
      </c>
      <c r="D29" s="42">
        <f t="shared" si="14"/>
        <v>23</v>
      </c>
      <c r="E29" s="42">
        <f t="shared" si="14"/>
        <v>270</v>
      </c>
      <c r="F29" s="42">
        <f t="shared" si="14"/>
        <v>540</v>
      </c>
      <c r="G29" s="42">
        <f t="shared" si="14"/>
        <v>86</v>
      </c>
      <c r="H29" s="42">
        <f t="shared" si="14"/>
        <v>7</v>
      </c>
      <c r="I29" s="42">
        <f t="shared" si="14"/>
        <v>87</v>
      </c>
      <c r="J29" s="42">
        <f t="shared" si="14"/>
        <v>14</v>
      </c>
      <c r="K29" s="42">
        <f t="shared" si="14"/>
        <v>36</v>
      </c>
      <c r="L29" s="42">
        <f t="shared" si="14"/>
        <v>47</v>
      </c>
      <c r="M29" s="42">
        <f t="shared" si="14"/>
        <v>37</v>
      </c>
      <c r="N29" s="552">
        <f t="shared" si="14"/>
        <v>10</v>
      </c>
      <c r="O29" s="92">
        <f>IF(O23="","",SUM(C29:N29))</f>
        <v>1357</v>
      </c>
      <c r="P29" s="23"/>
    </row>
    <row r="30" spans="1:16" ht="14.25">
      <c r="A30" s="66"/>
      <c r="B30" s="500" t="s">
        <v>28</v>
      </c>
      <c r="C30" s="50">
        <f t="shared" si="14"/>
        <v>187</v>
      </c>
      <c r="D30" s="51">
        <f t="shared" si="14"/>
        <v>4</v>
      </c>
      <c r="E30" s="51">
        <f t="shared" si="14"/>
        <v>240</v>
      </c>
      <c r="F30" s="51">
        <f t="shared" si="14"/>
        <v>493</v>
      </c>
      <c r="G30" s="51">
        <f t="shared" si="14"/>
        <v>78</v>
      </c>
      <c r="H30" s="51">
        <f t="shared" si="14"/>
        <v>0</v>
      </c>
      <c r="I30" s="51">
        <f t="shared" si="14"/>
        <v>75</v>
      </c>
      <c r="J30" s="51">
        <f t="shared" si="14"/>
        <v>0</v>
      </c>
      <c r="K30" s="51">
        <f t="shared" si="14"/>
        <v>0</v>
      </c>
      <c r="L30" s="51">
        <f t="shared" si="14"/>
        <v>0</v>
      </c>
      <c r="M30" s="51">
        <v>0</v>
      </c>
      <c r="N30" s="553">
        <f t="shared" si="14"/>
        <v>0</v>
      </c>
      <c r="O30" s="65">
        <f>IF(O29="","",SUM(C30:N30))</f>
        <v>1077</v>
      </c>
      <c r="P30" s="23"/>
    </row>
    <row r="31" spans="1:16" s="512" customFormat="1" ht="15" thickBot="1">
      <c r="A31" s="518"/>
      <c r="B31" s="538" t="s">
        <v>31</v>
      </c>
      <c r="C31" s="539">
        <f aca="true" t="shared" si="15" ref="C31:O31">IF(C29="","",C29/C23)</f>
        <v>0.5115089514066496</v>
      </c>
      <c r="D31" s="540">
        <f t="shared" si="15"/>
        <v>0.13529411764705881</v>
      </c>
      <c r="E31" s="540">
        <f t="shared" si="15"/>
        <v>0.6650246305418719</v>
      </c>
      <c r="F31" s="540">
        <f t="shared" si="15"/>
        <v>0.8194233687405159</v>
      </c>
      <c r="G31" s="540">
        <f t="shared" si="15"/>
        <v>0.3944954128440367</v>
      </c>
      <c r="H31" s="540">
        <f t="shared" si="15"/>
        <v>0.0875</v>
      </c>
      <c r="I31" s="540">
        <f t="shared" si="15"/>
        <v>0.4306930693069307</v>
      </c>
      <c r="J31" s="540">
        <f t="shared" si="15"/>
        <v>0.10687022900763359</v>
      </c>
      <c r="K31" s="540">
        <f t="shared" si="15"/>
        <v>0.24324324324324326</v>
      </c>
      <c r="L31" s="540">
        <f t="shared" si="15"/>
        <v>0.3821138211382114</v>
      </c>
      <c r="M31" s="540">
        <f t="shared" si="15"/>
        <v>0.29133858267716534</v>
      </c>
      <c r="N31" s="554">
        <f t="shared" si="15"/>
        <v>0.11363636363636363</v>
      </c>
      <c r="O31" s="541">
        <f t="shared" si="15"/>
        <v>0.4947138169886985</v>
      </c>
      <c r="P31" s="511"/>
    </row>
    <row r="32" spans="1:16" ht="15" thickTop="1">
      <c r="A32" s="40"/>
      <c r="B32" s="171" t="s">
        <v>21</v>
      </c>
      <c r="C32" s="93">
        <f aca="true" t="shared" si="16" ref="C32:N32">IF(C23="","",C5+C11+C17+C23)</f>
        <v>2258</v>
      </c>
      <c r="D32" s="94">
        <f t="shared" si="16"/>
        <v>2226</v>
      </c>
      <c r="E32" s="94">
        <f t="shared" si="16"/>
        <v>2129</v>
      </c>
      <c r="F32" s="94">
        <f t="shared" si="16"/>
        <v>2585</v>
      </c>
      <c r="G32" s="94">
        <f t="shared" si="16"/>
        <v>2307</v>
      </c>
      <c r="H32" s="94">
        <f t="shared" si="16"/>
        <v>1979</v>
      </c>
      <c r="I32" s="94">
        <f t="shared" si="16"/>
        <v>1909</v>
      </c>
      <c r="J32" s="94">
        <f t="shared" si="16"/>
        <v>1731</v>
      </c>
      <c r="K32" s="94">
        <f t="shared" si="16"/>
        <v>2005</v>
      </c>
      <c r="L32" s="94">
        <f t="shared" si="16"/>
        <v>1681</v>
      </c>
      <c r="M32" s="94">
        <f t="shared" si="16"/>
        <v>1417</v>
      </c>
      <c r="N32" s="555">
        <f t="shared" si="16"/>
        <v>1225</v>
      </c>
      <c r="O32" s="95">
        <f>SUM(C32:N32)</f>
        <v>23452</v>
      </c>
      <c r="P32" s="23"/>
    </row>
    <row r="33" spans="1:16" ht="14.25">
      <c r="A33" s="40" t="s">
        <v>32</v>
      </c>
      <c r="B33" s="170" t="s">
        <v>23</v>
      </c>
      <c r="C33" s="47">
        <f aca="true" t="shared" si="17" ref="C33:N33">IF(C26="","",C7+C13+C19+C26)</f>
        <v>1500</v>
      </c>
      <c r="D33" s="48">
        <f t="shared" si="17"/>
        <v>1427</v>
      </c>
      <c r="E33" s="48">
        <f t="shared" si="17"/>
        <v>1274</v>
      </c>
      <c r="F33" s="48">
        <f t="shared" si="17"/>
        <v>1272</v>
      </c>
      <c r="G33" s="48">
        <f t="shared" si="17"/>
        <v>1307</v>
      </c>
      <c r="H33" s="48">
        <f t="shared" si="17"/>
        <v>1315</v>
      </c>
      <c r="I33" s="48">
        <f t="shared" si="17"/>
        <v>1137</v>
      </c>
      <c r="J33" s="48">
        <f t="shared" si="17"/>
        <v>1131</v>
      </c>
      <c r="K33" s="48">
        <f t="shared" si="17"/>
        <v>1357</v>
      </c>
      <c r="L33" s="48">
        <f t="shared" si="17"/>
        <v>1065</v>
      </c>
      <c r="M33" s="48">
        <f t="shared" si="17"/>
        <v>977</v>
      </c>
      <c r="N33" s="556">
        <f t="shared" si="17"/>
        <v>937</v>
      </c>
      <c r="O33" s="96">
        <f>SUM(C33:N33)</f>
        <v>14699</v>
      </c>
      <c r="P33" s="7"/>
    </row>
    <row r="34" spans="1:16" s="512" customFormat="1" ht="14.25">
      <c r="A34" s="505"/>
      <c r="B34" s="506" t="s">
        <v>17</v>
      </c>
      <c r="C34" s="514">
        <f aca="true" t="shared" si="18" ref="C34:O34">IF(C33="","",C33/C32)</f>
        <v>0.6643046944198405</v>
      </c>
      <c r="D34" s="515">
        <f t="shared" si="18"/>
        <v>0.6410601976639713</v>
      </c>
      <c r="E34" s="515">
        <f t="shared" si="18"/>
        <v>0.5984030061061532</v>
      </c>
      <c r="F34" s="515">
        <f t="shared" si="18"/>
        <v>0.4920696324951644</v>
      </c>
      <c r="G34" s="515">
        <f t="shared" si="18"/>
        <v>0.5665366276549632</v>
      </c>
      <c r="H34" s="515">
        <f t="shared" si="18"/>
        <v>0.6644770085901971</v>
      </c>
      <c r="I34" s="515">
        <f t="shared" si="18"/>
        <v>0.5955997904662127</v>
      </c>
      <c r="J34" s="515">
        <f t="shared" si="18"/>
        <v>0.6533795493934142</v>
      </c>
      <c r="K34" s="515">
        <f t="shared" si="18"/>
        <v>0.6768079800498753</v>
      </c>
      <c r="L34" s="515">
        <f t="shared" si="18"/>
        <v>0.6335514574657942</v>
      </c>
      <c r="M34" s="515">
        <f t="shared" si="18"/>
        <v>0.689484827099506</v>
      </c>
      <c r="N34" s="548">
        <f t="shared" si="18"/>
        <v>0.7648979591836734</v>
      </c>
      <c r="O34" s="537">
        <f t="shared" si="18"/>
        <v>0.6267695718915232</v>
      </c>
      <c r="P34" s="542"/>
    </row>
    <row r="35" spans="1:16" ht="14.25">
      <c r="A35" s="66" t="s">
        <v>14</v>
      </c>
      <c r="B35" s="91" t="s">
        <v>19</v>
      </c>
      <c r="C35" s="41">
        <f aca="true" t="shared" si="19" ref="C35:N35">IF(C29="","",C29+C21+C15+C9)</f>
        <v>758</v>
      </c>
      <c r="D35" s="42">
        <f t="shared" si="19"/>
        <v>799</v>
      </c>
      <c r="E35" s="42">
        <f t="shared" si="19"/>
        <v>855</v>
      </c>
      <c r="F35" s="42">
        <f t="shared" si="19"/>
        <v>1313</v>
      </c>
      <c r="G35" s="42">
        <f t="shared" si="19"/>
        <v>1000</v>
      </c>
      <c r="H35" s="42">
        <f t="shared" si="19"/>
        <v>664</v>
      </c>
      <c r="I35" s="42">
        <f t="shared" si="19"/>
        <v>772</v>
      </c>
      <c r="J35" s="42">
        <f t="shared" si="19"/>
        <v>600</v>
      </c>
      <c r="K35" s="42">
        <f t="shared" si="19"/>
        <v>648</v>
      </c>
      <c r="L35" s="42">
        <f t="shared" si="19"/>
        <v>616</v>
      </c>
      <c r="M35" s="42">
        <f t="shared" si="19"/>
        <v>440</v>
      </c>
      <c r="N35" s="552">
        <f t="shared" si="19"/>
        <v>288</v>
      </c>
      <c r="O35" s="97">
        <f>SUM(C35:N35)</f>
        <v>8753</v>
      </c>
      <c r="P35" s="23"/>
    </row>
    <row r="36" spans="1:16" s="512" customFormat="1" ht="15" thickBot="1">
      <c r="A36" s="543"/>
      <c r="B36" s="544" t="s">
        <v>17</v>
      </c>
      <c r="C36" s="545">
        <f aca="true" t="shared" si="20" ref="C36:O36">IF(C35="","",C35/C32)</f>
        <v>0.3356953055801594</v>
      </c>
      <c r="D36" s="546">
        <f t="shared" si="20"/>
        <v>0.35893980233602873</v>
      </c>
      <c r="E36" s="546">
        <f t="shared" si="20"/>
        <v>0.4015969938938469</v>
      </c>
      <c r="F36" s="546">
        <f t="shared" si="20"/>
        <v>0.5079303675048356</v>
      </c>
      <c r="G36" s="546">
        <f t="shared" si="20"/>
        <v>0.43346337234503685</v>
      </c>
      <c r="H36" s="546">
        <f t="shared" si="20"/>
        <v>0.3355229914098029</v>
      </c>
      <c r="I36" s="546">
        <f t="shared" si="20"/>
        <v>0.4044002095337873</v>
      </c>
      <c r="J36" s="546">
        <f t="shared" si="20"/>
        <v>0.3466204506065858</v>
      </c>
      <c r="K36" s="546">
        <f t="shared" si="20"/>
        <v>0.3231920199501247</v>
      </c>
      <c r="L36" s="546">
        <f t="shared" si="20"/>
        <v>0.36644854253420583</v>
      </c>
      <c r="M36" s="546">
        <f t="shared" si="20"/>
        <v>0.310515172900494</v>
      </c>
      <c r="N36" s="557">
        <f t="shared" si="20"/>
        <v>0.23510204081632652</v>
      </c>
      <c r="O36" s="547">
        <f t="shared" si="20"/>
        <v>0.3732304281084769</v>
      </c>
      <c r="P36" s="542"/>
    </row>
    <row r="37" spans="1:16" ht="15" thickTop="1">
      <c r="A37" s="22"/>
      <c r="B37" s="23"/>
      <c r="C37" s="23"/>
      <c r="D37" s="23"/>
      <c r="E37" s="23"/>
      <c r="F37" s="23"/>
      <c r="G37" s="23"/>
      <c r="H37" s="23"/>
      <c r="I37" s="23"/>
      <c r="J37" s="23"/>
      <c r="K37" s="23"/>
      <c r="L37" s="23"/>
      <c r="M37" s="23"/>
      <c r="N37" s="23" t="s">
        <v>33</v>
      </c>
      <c r="O37" s="23"/>
      <c r="P37" s="23"/>
    </row>
    <row r="38" spans="1:16" ht="14.25">
      <c r="A38" s="22"/>
      <c r="B38" s="23"/>
      <c r="C38" s="23"/>
      <c r="D38" s="23"/>
      <c r="E38" s="23"/>
      <c r="F38" s="23"/>
      <c r="G38" s="23"/>
      <c r="H38" s="23"/>
      <c r="I38" s="23" t="s">
        <v>173</v>
      </c>
      <c r="J38" s="23"/>
      <c r="K38" s="23"/>
      <c r="L38" s="23"/>
      <c r="M38" s="23"/>
      <c r="N38" s="23"/>
      <c r="O38" s="23"/>
      <c r="P38" s="23"/>
    </row>
    <row r="39" spans="1:16" ht="13.5">
      <c r="A39" s="23"/>
      <c r="B39" s="23"/>
      <c r="C39" s="23"/>
      <c r="D39" s="23"/>
      <c r="E39" s="23"/>
      <c r="F39" s="23"/>
      <c r="G39" s="23"/>
      <c r="H39" s="23"/>
      <c r="I39" s="23"/>
      <c r="J39" s="23"/>
      <c r="K39" s="23"/>
      <c r="L39" s="23"/>
      <c r="M39" s="23"/>
      <c r="N39" s="23"/>
      <c r="O39" s="23"/>
      <c r="P39" s="23"/>
    </row>
    <row r="40" spans="1:16" ht="17.25">
      <c r="A40" s="22"/>
      <c r="B40" s="23"/>
      <c r="C40" s="23"/>
      <c r="D40" s="23"/>
      <c r="E40" s="753" t="s">
        <v>35</v>
      </c>
      <c r="F40" s="753"/>
      <c r="G40" s="753"/>
      <c r="H40" s="753"/>
      <c r="I40" s="753"/>
      <c r="J40" s="753"/>
      <c r="K40" s="753"/>
      <c r="L40" s="629" t="s">
        <v>178</v>
      </c>
      <c r="M40" s="23"/>
      <c r="N40" s="23"/>
      <c r="O40" s="23"/>
      <c r="P40" s="23"/>
    </row>
    <row r="41" spans="1:16" ht="13.5">
      <c r="A41" s="23"/>
      <c r="B41" s="23"/>
      <c r="C41" s="23"/>
      <c r="D41" s="23"/>
      <c r="E41" s="23"/>
      <c r="F41" s="23"/>
      <c r="G41" s="23"/>
      <c r="H41" s="23"/>
      <c r="I41" s="23"/>
      <c r="J41" s="23"/>
      <c r="K41" s="23"/>
      <c r="L41" s="23"/>
      <c r="M41" s="23"/>
      <c r="N41" s="23"/>
      <c r="O41" s="23"/>
      <c r="P41" s="23"/>
    </row>
    <row r="42" spans="1:16" ht="15" thickBot="1">
      <c r="A42" s="22"/>
      <c r="B42" s="23"/>
      <c r="C42" s="23"/>
      <c r="D42" s="23"/>
      <c r="E42" s="23"/>
      <c r="F42" s="23"/>
      <c r="G42" s="23"/>
      <c r="H42" s="23"/>
      <c r="I42" s="23"/>
      <c r="J42" s="23"/>
      <c r="K42" s="23"/>
      <c r="L42" s="23"/>
      <c r="M42" s="23"/>
      <c r="N42" s="23"/>
      <c r="O42" s="23"/>
      <c r="P42" s="23"/>
    </row>
    <row r="43" spans="1:16" ht="18.75" thickBot="1" thickTop="1">
      <c r="A43" s="98"/>
      <c r="B43" s="28"/>
      <c r="C43" s="26"/>
      <c r="D43" s="27" t="s">
        <v>2</v>
      </c>
      <c r="E43" s="28" t="s">
        <v>3</v>
      </c>
      <c r="F43" s="28" t="s">
        <v>4</v>
      </c>
      <c r="G43" s="28" t="s">
        <v>5</v>
      </c>
      <c r="H43" s="28" t="s">
        <v>6</v>
      </c>
      <c r="I43" s="28" t="s">
        <v>7</v>
      </c>
      <c r="J43" s="28" t="s">
        <v>8</v>
      </c>
      <c r="K43" s="28" t="s">
        <v>9</v>
      </c>
      <c r="L43" s="28" t="s">
        <v>10</v>
      </c>
      <c r="M43" s="28" t="s">
        <v>11</v>
      </c>
      <c r="N43" s="28" t="s">
        <v>12</v>
      </c>
      <c r="O43" s="29" t="s">
        <v>13</v>
      </c>
      <c r="P43" s="30" t="s">
        <v>14</v>
      </c>
    </row>
    <row r="44" spans="1:16" ht="15" thickTop="1">
      <c r="A44" s="31"/>
      <c r="B44" s="99"/>
      <c r="C44" s="100" t="s">
        <v>36</v>
      </c>
      <c r="D44" s="101">
        <v>1074</v>
      </c>
      <c r="E44" s="102">
        <v>1082</v>
      </c>
      <c r="F44" s="102">
        <v>1012</v>
      </c>
      <c r="G44" s="102">
        <v>1021</v>
      </c>
      <c r="H44" s="102">
        <v>1032</v>
      </c>
      <c r="I44" s="102">
        <v>1009</v>
      </c>
      <c r="J44" s="102">
        <v>888</v>
      </c>
      <c r="K44" s="102">
        <v>877</v>
      </c>
      <c r="L44" s="102">
        <v>897</v>
      </c>
      <c r="M44" s="102">
        <v>721</v>
      </c>
      <c r="N44" s="102">
        <v>798</v>
      </c>
      <c r="O44" s="103">
        <v>778</v>
      </c>
      <c r="P44" s="104">
        <f>SUM(D44:O44)</f>
        <v>11189</v>
      </c>
    </row>
    <row r="45" spans="1:16" ht="14.25">
      <c r="A45" s="40"/>
      <c r="B45" s="105" t="s">
        <v>21</v>
      </c>
      <c r="C45" s="106" t="s">
        <v>37</v>
      </c>
      <c r="D45" s="107">
        <v>1081</v>
      </c>
      <c r="E45" s="108">
        <v>1055</v>
      </c>
      <c r="F45" s="109">
        <v>1174</v>
      </c>
      <c r="G45" s="108">
        <v>725</v>
      </c>
      <c r="H45" s="108">
        <v>980</v>
      </c>
      <c r="I45" s="110">
        <v>854</v>
      </c>
      <c r="J45" s="108">
        <v>928</v>
      </c>
      <c r="K45" s="108">
        <v>918</v>
      </c>
      <c r="L45" s="108">
        <v>806</v>
      </c>
      <c r="M45" s="108">
        <v>959</v>
      </c>
      <c r="N45" s="108">
        <v>914</v>
      </c>
      <c r="O45" s="111">
        <v>720</v>
      </c>
      <c r="P45" s="637">
        <f>SUM(D45:O45)</f>
        <v>11114</v>
      </c>
    </row>
    <row r="46" spans="1:16" s="512" customFormat="1" ht="14.25">
      <c r="A46" s="505" t="s">
        <v>22</v>
      </c>
      <c r="B46" s="558"/>
      <c r="C46" s="559" t="s">
        <v>38</v>
      </c>
      <c r="D46" s="508">
        <f aca="true" t="shared" si="21" ref="D46:O46">D44/D45</f>
        <v>0.9935245143385754</v>
      </c>
      <c r="E46" s="560">
        <f t="shared" si="21"/>
        <v>1.0255924170616113</v>
      </c>
      <c r="F46" s="560">
        <f t="shared" si="21"/>
        <v>0.8620102214650767</v>
      </c>
      <c r="G46" s="560">
        <f t="shared" si="21"/>
        <v>1.4082758620689655</v>
      </c>
      <c r="H46" s="560">
        <f t="shared" si="21"/>
        <v>1.0530612244897959</v>
      </c>
      <c r="I46" s="560">
        <f t="shared" si="21"/>
        <v>1.1814988290398127</v>
      </c>
      <c r="J46" s="560">
        <f t="shared" si="21"/>
        <v>0.9568965517241379</v>
      </c>
      <c r="K46" s="560">
        <f t="shared" si="21"/>
        <v>0.9553376906318083</v>
      </c>
      <c r="L46" s="560">
        <f t="shared" si="21"/>
        <v>1.1129032258064515</v>
      </c>
      <c r="M46" s="560">
        <f t="shared" si="21"/>
        <v>0.7518248175182481</v>
      </c>
      <c r="N46" s="560">
        <f t="shared" si="21"/>
        <v>0.8730853391684902</v>
      </c>
      <c r="O46" s="560">
        <f t="shared" si="21"/>
        <v>1.0805555555555555</v>
      </c>
      <c r="P46" s="562">
        <f>P44/P45</f>
        <v>1.0067482454561814</v>
      </c>
    </row>
    <row r="47" spans="1:16" ht="14.25">
      <c r="A47" s="40"/>
      <c r="B47" s="114"/>
      <c r="C47" s="115" t="s">
        <v>36</v>
      </c>
      <c r="D47" s="116">
        <v>937</v>
      </c>
      <c r="E47" s="117">
        <v>960</v>
      </c>
      <c r="F47" s="117">
        <v>863</v>
      </c>
      <c r="G47" s="117">
        <v>884</v>
      </c>
      <c r="H47" s="117">
        <v>889</v>
      </c>
      <c r="I47" s="117">
        <v>861</v>
      </c>
      <c r="J47" s="117">
        <v>745</v>
      </c>
      <c r="K47" s="117">
        <v>752</v>
      </c>
      <c r="L47" s="117">
        <v>801</v>
      </c>
      <c r="M47" s="117">
        <v>637</v>
      </c>
      <c r="N47" s="117">
        <v>696</v>
      </c>
      <c r="O47" s="118">
        <v>690</v>
      </c>
      <c r="P47" s="489">
        <f>SUM(D47:O47)</f>
        <v>9715</v>
      </c>
    </row>
    <row r="48" spans="1:16" ht="14.25">
      <c r="A48" s="40"/>
      <c r="B48" s="105" t="s">
        <v>23</v>
      </c>
      <c r="C48" s="106" t="s">
        <v>37</v>
      </c>
      <c r="D48" s="107">
        <v>912</v>
      </c>
      <c r="E48" s="108">
        <v>883</v>
      </c>
      <c r="F48" s="109">
        <v>974</v>
      </c>
      <c r="G48" s="108">
        <v>652</v>
      </c>
      <c r="H48" s="108">
        <v>837</v>
      </c>
      <c r="I48" s="110">
        <v>726</v>
      </c>
      <c r="J48" s="108">
        <v>797</v>
      </c>
      <c r="K48" s="108">
        <v>779</v>
      </c>
      <c r="L48" s="108">
        <v>687</v>
      </c>
      <c r="M48" s="108">
        <v>832</v>
      </c>
      <c r="N48" s="108">
        <v>768</v>
      </c>
      <c r="O48" s="111">
        <v>625</v>
      </c>
      <c r="P48" s="633">
        <f>SUM(D48:O48)</f>
        <v>9472</v>
      </c>
    </row>
    <row r="49" spans="1:16" ht="14.25">
      <c r="A49" s="39"/>
      <c r="B49" s="112"/>
      <c r="C49" s="113" t="s">
        <v>38</v>
      </c>
      <c r="D49" s="508">
        <f aca="true" t="shared" si="22" ref="D49:O49">D47/D48</f>
        <v>1.0274122807017543</v>
      </c>
      <c r="E49" s="560">
        <f t="shared" si="22"/>
        <v>1.087202718006795</v>
      </c>
      <c r="F49" s="560">
        <f t="shared" si="22"/>
        <v>0.8860369609856262</v>
      </c>
      <c r="G49" s="560">
        <f t="shared" si="22"/>
        <v>1.3558282208588956</v>
      </c>
      <c r="H49" s="560">
        <f t="shared" si="22"/>
        <v>1.0621266427718041</v>
      </c>
      <c r="I49" s="560">
        <f t="shared" si="22"/>
        <v>1.1859504132231404</v>
      </c>
      <c r="J49" s="560">
        <f t="shared" si="22"/>
        <v>0.9347553324968633</v>
      </c>
      <c r="K49" s="560">
        <f t="shared" si="22"/>
        <v>0.9653401797175867</v>
      </c>
      <c r="L49" s="560">
        <f t="shared" si="22"/>
        <v>1.165938864628821</v>
      </c>
      <c r="M49" s="560">
        <f t="shared" si="22"/>
        <v>0.765625</v>
      </c>
      <c r="N49" s="560">
        <f t="shared" si="22"/>
        <v>0.90625</v>
      </c>
      <c r="O49" s="560">
        <f t="shared" si="22"/>
        <v>1.104</v>
      </c>
      <c r="P49" s="569">
        <f>P47/P48</f>
        <v>1.0256545608108107</v>
      </c>
    </row>
    <row r="50" spans="1:16" ht="14.25">
      <c r="A50" s="40" t="s">
        <v>24</v>
      </c>
      <c r="B50" s="114"/>
      <c r="C50" s="120" t="s">
        <v>36</v>
      </c>
      <c r="D50" s="41">
        <f aca="true" t="shared" si="23" ref="D50:K50">D44-D47</f>
        <v>137</v>
      </c>
      <c r="E50" s="162">
        <f t="shared" si="23"/>
        <v>122</v>
      </c>
      <c r="F50" s="162">
        <f t="shared" si="23"/>
        <v>149</v>
      </c>
      <c r="G50" s="162">
        <f t="shared" si="23"/>
        <v>137</v>
      </c>
      <c r="H50" s="162">
        <f t="shared" si="23"/>
        <v>143</v>
      </c>
      <c r="I50" s="162">
        <f t="shared" si="23"/>
        <v>148</v>
      </c>
      <c r="J50" s="162">
        <f t="shared" si="23"/>
        <v>143</v>
      </c>
      <c r="K50" s="162">
        <f t="shared" si="23"/>
        <v>125</v>
      </c>
      <c r="L50" s="162">
        <f>L44-L47</f>
        <v>96</v>
      </c>
      <c r="M50" s="162">
        <f>M44-M47</f>
        <v>84</v>
      </c>
      <c r="N50" s="162">
        <v>102</v>
      </c>
      <c r="O50" s="163">
        <v>88</v>
      </c>
      <c r="P50" s="119">
        <f>SUM(D50:O50)</f>
        <v>1474</v>
      </c>
    </row>
    <row r="51" spans="1:16" ht="14.25">
      <c r="A51" s="40"/>
      <c r="B51" s="105" t="s">
        <v>19</v>
      </c>
      <c r="C51" s="122" t="s">
        <v>37</v>
      </c>
      <c r="D51" s="153">
        <f>D45-D48</f>
        <v>169</v>
      </c>
      <c r="E51" s="108">
        <v>172</v>
      </c>
      <c r="F51" s="109">
        <v>200</v>
      </c>
      <c r="G51" s="108">
        <v>73</v>
      </c>
      <c r="H51" s="108">
        <f>H45-H48</f>
        <v>143</v>
      </c>
      <c r="I51" s="108">
        <f>I45-I48</f>
        <v>128</v>
      </c>
      <c r="J51" s="108">
        <f>J45-J48</f>
        <v>131</v>
      </c>
      <c r="K51" s="108">
        <f>K45-K48</f>
        <v>139</v>
      </c>
      <c r="L51" s="108">
        <f>L45-L48</f>
        <v>119</v>
      </c>
      <c r="M51" s="108">
        <f>M45-M48</f>
        <v>127</v>
      </c>
      <c r="N51" s="108">
        <v>146</v>
      </c>
      <c r="O51" s="111">
        <v>95</v>
      </c>
      <c r="P51" s="634">
        <f>SUM(D51:O51)</f>
        <v>1642</v>
      </c>
    </row>
    <row r="52" spans="1:16" s="512" customFormat="1" ht="15" thickBot="1">
      <c r="A52" s="518"/>
      <c r="B52" s="563"/>
      <c r="C52" s="564" t="s">
        <v>38</v>
      </c>
      <c r="D52" s="539">
        <f aca="true" t="shared" si="24" ref="D52:O52">D50/D51</f>
        <v>0.8106508875739645</v>
      </c>
      <c r="E52" s="565">
        <f t="shared" si="24"/>
        <v>0.7093023255813954</v>
      </c>
      <c r="F52" s="565">
        <f t="shared" si="24"/>
        <v>0.745</v>
      </c>
      <c r="G52" s="565">
        <f t="shared" si="24"/>
        <v>1.8767123287671232</v>
      </c>
      <c r="H52" s="565">
        <f t="shared" si="24"/>
        <v>1</v>
      </c>
      <c r="I52" s="565">
        <f t="shared" si="24"/>
        <v>1.15625</v>
      </c>
      <c r="J52" s="565">
        <f t="shared" si="24"/>
        <v>1.0916030534351144</v>
      </c>
      <c r="K52" s="565">
        <f t="shared" si="24"/>
        <v>0.8992805755395683</v>
      </c>
      <c r="L52" s="565">
        <f t="shared" si="24"/>
        <v>0.8067226890756303</v>
      </c>
      <c r="M52" s="565">
        <f t="shared" si="24"/>
        <v>0.6614173228346457</v>
      </c>
      <c r="N52" s="560">
        <f t="shared" si="24"/>
        <v>0.6986301369863014</v>
      </c>
      <c r="O52" s="560">
        <f t="shared" si="24"/>
        <v>0.9263157894736842</v>
      </c>
      <c r="P52" s="567">
        <f>P50/P51</f>
        <v>0.8976857490864799</v>
      </c>
    </row>
    <row r="53" spans="1:16" ht="15" thickTop="1">
      <c r="A53" s="40"/>
      <c r="B53" s="105"/>
      <c r="C53" s="100" t="s">
        <v>36</v>
      </c>
      <c r="D53" s="493">
        <v>793</v>
      </c>
      <c r="E53" s="157">
        <v>908</v>
      </c>
      <c r="F53" s="157">
        <v>702</v>
      </c>
      <c r="G53" s="157">
        <v>905</v>
      </c>
      <c r="H53" s="157">
        <v>1057</v>
      </c>
      <c r="I53" s="157">
        <v>889</v>
      </c>
      <c r="J53" s="157">
        <v>818</v>
      </c>
      <c r="K53" s="157">
        <v>718</v>
      </c>
      <c r="L53" s="157">
        <v>960</v>
      </c>
      <c r="M53" s="157">
        <v>817</v>
      </c>
      <c r="N53" s="157">
        <f>M11</f>
        <v>489</v>
      </c>
      <c r="O53" s="158">
        <v>354</v>
      </c>
      <c r="P53" s="491">
        <f>SUM(D53:O53)</f>
        <v>9410</v>
      </c>
    </row>
    <row r="54" spans="1:16" ht="14.25">
      <c r="A54" s="40"/>
      <c r="B54" s="105" t="s">
        <v>21</v>
      </c>
      <c r="C54" s="106" t="s">
        <v>37</v>
      </c>
      <c r="D54" s="50">
        <v>859</v>
      </c>
      <c r="E54" s="159">
        <v>712</v>
      </c>
      <c r="F54" s="51">
        <v>1023</v>
      </c>
      <c r="G54" s="159">
        <v>468</v>
      </c>
      <c r="H54" s="159">
        <v>435</v>
      </c>
      <c r="I54" s="492">
        <v>548</v>
      </c>
      <c r="J54" s="159">
        <v>695</v>
      </c>
      <c r="K54" s="159">
        <v>836</v>
      </c>
      <c r="L54" s="159">
        <v>847</v>
      </c>
      <c r="M54" s="159">
        <v>1090</v>
      </c>
      <c r="N54" s="52">
        <v>574</v>
      </c>
      <c r="O54" s="160">
        <v>466</v>
      </c>
      <c r="P54" s="490">
        <f>SUM(D54:O54)</f>
        <v>8553</v>
      </c>
    </row>
    <row r="55" spans="1:16" s="512" customFormat="1" ht="14.25">
      <c r="A55" s="505" t="s">
        <v>25</v>
      </c>
      <c r="B55" s="558"/>
      <c r="C55" s="559" t="s">
        <v>38</v>
      </c>
      <c r="D55" s="508">
        <f aca="true" t="shared" si="25" ref="D55:O55">D53/D54</f>
        <v>0.9231664726426076</v>
      </c>
      <c r="E55" s="560">
        <f t="shared" si="25"/>
        <v>1.2752808988764044</v>
      </c>
      <c r="F55" s="560">
        <f t="shared" si="25"/>
        <v>0.6862170087976539</v>
      </c>
      <c r="G55" s="560">
        <f t="shared" si="25"/>
        <v>1.9337606837606838</v>
      </c>
      <c r="H55" s="560">
        <f t="shared" si="25"/>
        <v>2.4298850574712643</v>
      </c>
      <c r="I55" s="560">
        <f t="shared" si="25"/>
        <v>1.6222627737226278</v>
      </c>
      <c r="J55" s="560">
        <f t="shared" si="25"/>
        <v>1.176978417266187</v>
      </c>
      <c r="K55" s="560">
        <f t="shared" si="25"/>
        <v>0.8588516746411483</v>
      </c>
      <c r="L55" s="560">
        <f t="shared" si="25"/>
        <v>1.1334120425029517</v>
      </c>
      <c r="M55" s="560">
        <f t="shared" si="25"/>
        <v>0.7495412844036697</v>
      </c>
      <c r="N55" s="560">
        <f t="shared" si="25"/>
        <v>0.8519163763066202</v>
      </c>
      <c r="O55" s="560">
        <f t="shared" si="25"/>
        <v>0.759656652360515</v>
      </c>
      <c r="P55" s="568">
        <f>P53/P54</f>
        <v>1.100198760668771</v>
      </c>
    </row>
    <row r="56" spans="1:16" ht="14.25">
      <c r="A56" s="40"/>
      <c r="B56" s="114"/>
      <c r="C56" s="115" t="s">
        <v>36</v>
      </c>
      <c r="D56" s="116">
        <v>372</v>
      </c>
      <c r="E56" s="117">
        <v>319</v>
      </c>
      <c r="F56" s="117">
        <v>274</v>
      </c>
      <c r="G56" s="117">
        <v>269</v>
      </c>
      <c r="H56" s="117">
        <v>286</v>
      </c>
      <c r="I56" s="117">
        <v>380</v>
      </c>
      <c r="J56" s="117">
        <v>276</v>
      </c>
      <c r="K56" s="117">
        <v>258</v>
      </c>
      <c r="L56" s="117">
        <v>444</v>
      </c>
      <c r="M56" s="117">
        <v>333</v>
      </c>
      <c r="N56" s="56">
        <v>189</v>
      </c>
      <c r="O56" s="118">
        <v>166</v>
      </c>
      <c r="P56" s="119">
        <f>SUM(D56:O56)</f>
        <v>3566</v>
      </c>
    </row>
    <row r="57" spans="1:16" ht="14.25">
      <c r="A57" s="40"/>
      <c r="B57" s="105" t="s">
        <v>23</v>
      </c>
      <c r="C57" s="106" t="s">
        <v>37</v>
      </c>
      <c r="D57" s="107">
        <v>323</v>
      </c>
      <c r="E57" s="108">
        <v>282</v>
      </c>
      <c r="F57" s="109">
        <v>388</v>
      </c>
      <c r="G57" s="108">
        <v>116</v>
      </c>
      <c r="H57" s="108">
        <v>192</v>
      </c>
      <c r="I57" s="110">
        <v>234</v>
      </c>
      <c r="J57" s="108">
        <v>292</v>
      </c>
      <c r="K57" s="108">
        <v>314</v>
      </c>
      <c r="L57" s="108">
        <v>325</v>
      </c>
      <c r="M57" s="108">
        <v>576</v>
      </c>
      <c r="N57" s="108">
        <v>285</v>
      </c>
      <c r="O57" s="111">
        <v>192</v>
      </c>
      <c r="P57" s="119">
        <f>SUM(D57:O57)</f>
        <v>3519</v>
      </c>
    </row>
    <row r="58" spans="1:16" s="512" customFormat="1" ht="14.25">
      <c r="A58" s="505"/>
      <c r="B58" s="558"/>
      <c r="C58" s="559" t="s">
        <v>38</v>
      </c>
      <c r="D58" s="508">
        <f aca="true" t="shared" si="26" ref="D58:O58">D56/D57</f>
        <v>1.151702786377709</v>
      </c>
      <c r="E58" s="560">
        <f t="shared" si="26"/>
        <v>1.1312056737588652</v>
      </c>
      <c r="F58" s="560">
        <f t="shared" si="26"/>
        <v>0.7061855670103093</v>
      </c>
      <c r="G58" s="560">
        <f t="shared" si="26"/>
        <v>2.3189655172413794</v>
      </c>
      <c r="H58" s="560">
        <f t="shared" si="26"/>
        <v>1.4895833333333333</v>
      </c>
      <c r="I58" s="560">
        <f t="shared" si="26"/>
        <v>1.623931623931624</v>
      </c>
      <c r="J58" s="560">
        <f t="shared" si="26"/>
        <v>0.9452054794520548</v>
      </c>
      <c r="K58" s="560">
        <f t="shared" si="26"/>
        <v>0.821656050955414</v>
      </c>
      <c r="L58" s="560">
        <f t="shared" si="26"/>
        <v>1.366153846153846</v>
      </c>
      <c r="M58" s="560">
        <f t="shared" si="26"/>
        <v>0.578125</v>
      </c>
      <c r="N58" s="560">
        <f t="shared" si="26"/>
        <v>0.6631578947368421</v>
      </c>
      <c r="O58" s="560">
        <f t="shared" si="26"/>
        <v>0.8645833333333334</v>
      </c>
      <c r="P58" s="569">
        <f>P56/P57</f>
        <v>1.013356067064507</v>
      </c>
    </row>
    <row r="59" spans="1:16" ht="14.25">
      <c r="A59" s="40" t="s">
        <v>24</v>
      </c>
      <c r="B59" s="114"/>
      <c r="C59" s="115" t="s">
        <v>36</v>
      </c>
      <c r="D59" s="124">
        <f aca="true" t="shared" si="27" ref="D59:K59">D53-D56</f>
        <v>421</v>
      </c>
      <c r="E59" s="125">
        <f t="shared" si="27"/>
        <v>589</v>
      </c>
      <c r="F59" s="125">
        <f t="shared" si="27"/>
        <v>428</v>
      </c>
      <c r="G59" s="125">
        <f t="shared" si="27"/>
        <v>636</v>
      </c>
      <c r="H59" s="125">
        <f t="shared" si="27"/>
        <v>771</v>
      </c>
      <c r="I59" s="125">
        <f t="shared" si="27"/>
        <v>509</v>
      </c>
      <c r="J59" s="125">
        <f t="shared" si="27"/>
        <v>542</v>
      </c>
      <c r="K59" s="125">
        <f t="shared" si="27"/>
        <v>460</v>
      </c>
      <c r="L59" s="125">
        <f>L53-L56</f>
        <v>516</v>
      </c>
      <c r="M59" s="125">
        <f>M53-M56</f>
        <v>484</v>
      </c>
      <c r="N59" s="125">
        <v>300</v>
      </c>
      <c r="O59" s="638">
        <v>188</v>
      </c>
      <c r="P59" s="639">
        <f>SUM(D59:O59)</f>
        <v>5844</v>
      </c>
    </row>
    <row r="60" spans="1:16" ht="14.25">
      <c r="A60" s="40"/>
      <c r="B60" s="105" t="s">
        <v>19</v>
      </c>
      <c r="C60" s="106" t="s">
        <v>37</v>
      </c>
      <c r="D60" s="107">
        <f>D54-D57</f>
        <v>536</v>
      </c>
      <c r="E60" s="108">
        <v>430</v>
      </c>
      <c r="F60" s="109">
        <v>635</v>
      </c>
      <c r="G60" s="108">
        <v>352</v>
      </c>
      <c r="H60" s="108">
        <f>H54-H57</f>
        <v>243</v>
      </c>
      <c r="I60" s="108">
        <f>I54-I57</f>
        <v>314</v>
      </c>
      <c r="J60" s="108">
        <f>J54-J57</f>
        <v>403</v>
      </c>
      <c r="K60" s="108">
        <f>K54-K57</f>
        <v>522</v>
      </c>
      <c r="L60" s="108">
        <f>L54-L57</f>
        <v>522</v>
      </c>
      <c r="M60" s="108">
        <f>M54-M57</f>
        <v>514</v>
      </c>
      <c r="N60" s="108">
        <v>289</v>
      </c>
      <c r="O60" s="111">
        <v>274</v>
      </c>
      <c r="P60" s="127">
        <f>SUM(D60:O60)</f>
        <v>5034</v>
      </c>
    </row>
    <row r="61" spans="1:16" s="512" customFormat="1" ht="15" thickBot="1">
      <c r="A61" s="518"/>
      <c r="B61" s="563"/>
      <c r="C61" s="570" t="s">
        <v>38</v>
      </c>
      <c r="D61" s="571">
        <f aca="true" t="shared" si="28" ref="D61:O61">D59/D60</f>
        <v>0.7854477611940298</v>
      </c>
      <c r="E61" s="565">
        <f t="shared" si="28"/>
        <v>1.369767441860465</v>
      </c>
      <c r="F61" s="565">
        <f t="shared" si="28"/>
        <v>0.6740157480314961</v>
      </c>
      <c r="G61" s="565">
        <f t="shared" si="28"/>
        <v>1.8068181818181819</v>
      </c>
      <c r="H61" s="565">
        <f t="shared" si="28"/>
        <v>3.1728395061728394</v>
      </c>
      <c r="I61" s="565">
        <f t="shared" si="28"/>
        <v>1.6210191082802548</v>
      </c>
      <c r="J61" s="565">
        <f t="shared" si="28"/>
        <v>1.3449131513647643</v>
      </c>
      <c r="K61" s="565">
        <f t="shared" si="28"/>
        <v>0.8812260536398467</v>
      </c>
      <c r="L61" s="565">
        <f t="shared" si="28"/>
        <v>0.9885057471264368</v>
      </c>
      <c r="M61" s="565">
        <f t="shared" si="28"/>
        <v>0.9416342412451362</v>
      </c>
      <c r="N61" s="560">
        <f t="shared" si="28"/>
        <v>1.0380622837370241</v>
      </c>
      <c r="O61" s="560">
        <f t="shared" si="28"/>
        <v>0.6861313868613139</v>
      </c>
      <c r="P61" s="567">
        <f>P59/P60</f>
        <v>1.1609058402860548</v>
      </c>
    </row>
    <row r="62" spans="1:16" ht="15" thickTop="1">
      <c r="A62" s="66"/>
      <c r="B62" s="128"/>
      <c r="C62" s="129" t="s">
        <v>36</v>
      </c>
      <c r="D62" s="130">
        <v>0</v>
      </c>
      <c r="E62" s="131">
        <v>66</v>
      </c>
      <c r="F62" s="131">
        <v>9</v>
      </c>
      <c r="G62" s="131">
        <v>0</v>
      </c>
      <c r="H62" s="131">
        <v>0</v>
      </c>
      <c r="I62" s="131">
        <v>1</v>
      </c>
      <c r="J62" s="131">
        <v>1</v>
      </c>
      <c r="K62" s="131">
        <v>5</v>
      </c>
      <c r="L62" s="131">
        <v>0</v>
      </c>
      <c r="M62" s="131">
        <v>20</v>
      </c>
      <c r="N62" s="131">
        <v>3</v>
      </c>
      <c r="O62" s="132">
        <v>5</v>
      </c>
      <c r="P62" s="491">
        <f>SUM(D62:O62)</f>
        <v>110</v>
      </c>
    </row>
    <row r="63" spans="1:16" ht="14.25">
      <c r="A63" s="66"/>
      <c r="B63" s="128" t="s">
        <v>21</v>
      </c>
      <c r="C63" s="133" t="s">
        <v>37</v>
      </c>
      <c r="D63" s="107">
        <v>23</v>
      </c>
      <c r="E63" s="134">
        <v>40</v>
      </c>
      <c r="F63" s="109">
        <v>3</v>
      </c>
      <c r="G63" s="134">
        <v>0</v>
      </c>
      <c r="H63" s="134">
        <v>14</v>
      </c>
      <c r="I63" s="135">
        <v>1</v>
      </c>
      <c r="J63" s="134">
        <v>1</v>
      </c>
      <c r="K63" s="134">
        <v>6</v>
      </c>
      <c r="L63" s="134">
        <v>5</v>
      </c>
      <c r="M63" s="134">
        <v>4</v>
      </c>
      <c r="N63" s="134">
        <v>3</v>
      </c>
      <c r="O63" s="136">
        <v>0</v>
      </c>
      <c r="P63" s="490">
        <f>SUM(D63:O63)</f>
        <v>100</v>
      </c>
    </row>
    <row r="64" spans="1:16" s="512" customFormat="1" ht="14.25">
      <c r="A64" s="529" t="s">
        <v>26</v>
      </c>
      <c r="B64" s="572"/>
      <c r="C64" s="573" t="s">
        <v>38</v>
      </c>
      <c r="D64" s="507">
        <f>D62/D63</f>
        <v>0</v>
      </c>
      <c r="E64" s="574">
        <f>E62/E63</f>
        <v>1.65</v>
      </c>
      <c r="F64" s="574">
        <f>F62/F63</f>
        <v>3</v>
      </c>
      <c r="G64" s="574">
        <v>0</v>
      </c>
      <c r="H64" s="574">
        <v>0</v>
      </c>
      <c r="I64" s="574">
        <f aca="true" t="shared" si="29" ref="I64:N64">I62/I63</f>
        <v>1</v>
      </c>
      <c r="J64" s="574">
        <f t="shared" si="29"/>
        <v>1</v>
      </c>
      <c r="K64" s="574">
        <f t="shared" si="29"/>
        <v>0.8333333333333334</v>
      </c>
      <c r="L64" s="574">
        <f t="shared" si="29"/>
        <v>0</v>
      </c>
      <c r="M64" s="574">
        <f t="shared" si="29"/>
        <v>5</v>
      </c>
      <c r="N64" s="560">
        <f t="shared" si="29"/>
        <v>1</v>
      </c>
      <c r="O64" s="645" t="s">
        <v>181</v>
      </c>
      <c r="P64" s="575">
        <f>P62/P63</f>
        <v>1.1</v>
      </c>
    </row>
    <row r="65" spans="1:16" ht="14.25">
      <c r="A65" s="66"/>
      <c r="B65" s="137"/>
      <c r="C65" s="138" t="s">
        <v>36</v>
      </c>
      <c r="D65" s="139">
        <v>0</v>
      </c>
      <c r="E65" s="140">
        <v>1</v>
      </c>
      <c r="F65" s="140">
        <v>1</v>
      </c>
      <c r="G65" s="140">
        <v>0</v>
      </c>
      <c r="H65" s="140">
        <v>0</v>
      </c>
      <c r="I65" s="140">
        <v>1</v>
      </c>
      <c r="J65" s="140">
        <v>1</v>
      </c>
      <c r="K65" s="140">
        <v>4</v>
      </c>
      <c r="L65" s="140">
        <v>0</v>
      </c>
      <c r="M65" s="140">
        <v>19</v>
      </c>
      <c r="N65" s="140">
        <v>2</v>
      </c>
      <c r="O65" s="141">
        <v>3</v>
      </c>
      <c r="P65" s="489">
        <f>SUM(D65:O65)</f>
        <v>32</v>
      </c>
    </row>
    <row r="66" spans="1:16" ht="14.25">
      <c r="A66" s="66"/>
      <c r="B66" s="128" t="s">
        <v>23</v>
      </c>
      <c r="C66" s="133" t="s">
        <v>37</v>
      </c>
      <c r="D66" s="107">
        <v>0</v>
      </c>
      <c r="E66" s="142">
        <v>1</v>
      </c>
      <c r="F66" s="109">
        <v>1</v>
      </c>
      <c r="G66" s="142">
        <v>0</v>
      </c>
      <c r="H66" s="142">
        <v>14</v>
      </c>
      <c r="I66" s="143">
        <v>1</v>
      </c>
      <c r="J66" s="142">
        <v>1</v>
      </c>
      <c r="K66" s="142">
        <v>5</v>
      </c>
      <c r="L66" s="142">
        <v>5</v>
      </c>
      <c r="M66" s="142">
        <v>2</v>
      </c>
      <c r="N66" s="134">
        <v>3</v>
      </c>
      <c r="O66" s="136">
        <v>0</v>
      </c>
      <c r="P66" s="161">
        <f>SUM(D66:O66)</f>
        <v>33</v>
      </c>
    </row>
    <row r="67" spans="1:16" s="512" customFormat="1" ht="14.25">
      <c r="A67" s="529"/>
      <c r="B67" s="572"/>
      <c r="C67" s="576" t="s">
        <v>38</v>
      </c>
      <c r="D67" s="508">
        <v>0</v>
      </c>
      <c r="E67" s="577">
        <f>E65/E66</f>
        <v>1</v>
      </c>
      <c r="F67" s="577">
        <f>F65/F66</f>
        <v>1</v>
      </c>
      <c r="G67" s="577">
        <v>0</v>
      </c>
      <c r="H67" s="577">
        <v>0</v>
      </c>
      <c r="I67" s="577">
        <f aca="true" t="shared" si="30" ref="I67:N67">I65/I66</f>
        <v>1</v>
      </c>
      <c r="J67" s="577">
        <f t="shared" si="30"/>
        <v>1</v>
      </c>
      <c r="K67" s="577">
        <f t="shared" si="30"/>
        <v>0.8</v>
      </c>
      <c r="L67" s="577">
        <f t="shared" si="30"/>
        <v>0</v>
      </c>
      <c r="M67" s="577">
        <f t="shared" si="30"/>
        <v>9.5</v>
      </c>
      <c r="N67" s="560">
        <f t="shared" si="30"/>
        <v>0.6666666666666666</v>
      </c>
      <c r="O67" s="646" t="s">
        <v>181</v>
      </c>
      <c r="P67" s="579">
        <f>P65/P66</f>
        <v>0.9696969696969697</v>
      </c>
    </row>
    <row r="68" spans="1:16" ht="14.25">
      <c r="A68" s="66" t="s">
        <v>27</v>
      </c>
      <c r="B68" s="137"/>
      <c r="C68" s="138" t="s">
        <v>36</v>
      </c>
      <c r="D68" s="144">
        <f>D62-D65</f>
        <v>0</v>
      </c>
      <c r="E68" s="630">
        <f>E62-E65</f>
        <v>65</v>
      </c>
      <c r="F68" s="630">
        <f>F62-F65</f>
        <v>8</v>
      </c>
      <c r="G68" s="630">
        <v>0</v>
      </c>
      <c r="H68" s="630">
        <f aca="true" t="shared" si="31" ref="H68:K69">H62-H65</f>
        <v>0</v>
      </c>
      <c r="I68" s="630">
        <f t="shared" si="31"/>
        <v>0</v>
      </c>
      <c r="J68" s="630">
        <f t="shared" si="31"/>
        <v>0</v>
      </c>
      <c r="K68" s="630">
        <f t="shared" si="31"/>
        <v>1</v>
      </c>
      <c r="L68" s="630">
        <f>L62-L65</f>
        <v>0</v>
      </c>
      <c r="M68" s="630">
        <f>M62-M65</f>
        <v>1</v>
      </c>
      <c r="N68" s="630">
        <v>1</v>
      </c>
      <c r="O68" s="630">
        <v>2</v>
      </c>
      <c r="P68" s="151">
        <f>SUM(D68:O68)</f>
        <v>78</v>
      </c>
    </row>
    <row r="69" spans="1:16" ht="14.25">
      <c r="A69" s="66"/>
      <c r="B69" s="128" t="s">
        <v>19</v>
      </c>
      <c r="C69" s="133" t="s">
        <v>37</v>
      </c>
      <c r="D69" s="107">
        <f>D63-D66</f>
        <v>23</v>
      </c>
      <c r="E69" s="142">
        <v>39</v>
      </c>
      <c r="F69" s="109">
        <v>2</v>
      </c>
      <c r="G69" s="142">
        <v>0</v>
      </c>
      <c r="H69" s="642">
        <f t="shared" si="31"/>
        <v>0</v>
      </c>
      <c r="I69" s="642">
        <f t="shared" si="31"/>
        <v>0</v>
      </c>
      <c r="J69" s="642">
        <f t="shared" si="31"/>
        <v>0</v>
      </c>
      <c r="K69" s="642">
        <f t="shared" si="31"/>
        <v>1</v>
      </c>
      <c r="L69" s="642">
        <f>L63-L66</f>
        <v>0</v>
      </c>
      <c r="M69" s="642">
        <f>M63-M66</f>
        <v>2</v>
      </c>
      <c r="N69" s="134">
        <v>0</v>
      </c>
      <c r="O69" s="136">
        <v>0</v>
      </c>
      <c r="P69" s="161">
        <f>SUM(D69:O69)</f>
        <v>67</v>
      </c>
    </row>
    <row r="70" spans="1:16" s="512" customFormat="1" ht="15" thickBot="1">
      <c r="A70" s="529"/>
      <c r="B70" s="580"/>
      <c r="C70" s="581" t="s">
        <v>38</v>
      </c>
      <c r="D70" s="582">
        <f>D68/D69</f>
        <v>0</v>
      </c>
      <c r="E70" s="583">
        <f>E68/E69</f>
        <v>1.6666666666666667</v>
      </c>
      <c r="F70" s="583">
        <f>F68/F69</f>
        <v>4</v>
      </c>
      <c r="G70" s="583">
        <v>0</v>
      </c>
      <c r="H70" s="583">
        <v>0</v>
      </c>
      <c r="I70" s="583">
        <v>0</v>
      </c>
      <c r="J70" s="583">
        <v>0</v>
      </c>
      <c r="K70" s="583">
        <f>K68/K69</f>
        <v>1</v>
      </c>
      <c r="L70" s="583">
        <v>0</v>
      </c>
      <c r="M70" s="577">
        <f>M68/M69</f>
        <v>0.5</v>
      </c>
      <c r="N70" s="643" t="s">
        <v>179</v>
      </c>
      <c r="O70" s="644" t="s">
        <v>180</v>
      </c>
      <c r="P70" s="584">
        <f>P68/P69</f>
        <v>1.164179104477612</v>
      </c>
    </row>
    <row r="71" spans="1:16" ht="15" thickTop="1">
      <c r="A71" s="59"/>
      <c r="B71" s="146"/>
      <c r="C71" s="147" t="s">
        <v>36</v>
      </c>
      <c r="D71" s="502">
        <v>391</v>
      </c>
      <c r="E71" s="148">
        <v>170</v>
      </c>
      <c r="F71" s="148">
        <v>406</v>
      </c>
      <c r="G71" s="148">
        <v>659</v>
      </c>
      <c r="H71" s="631">
        <v>218</v>
      </c>
      <c r="I71" s="148">
        <v>80</v>
      </c>
      <c r="J71" s="148">
        <v>202</v>
      </c>
      <c r="K71" s="148">
        <v>131</v>
      </c>
      <c r="L71" s="148">
        <v>148</v>
      </c>
      <c r="M71" s="148">
        <v>123</v>
      </c>
      <c r="N71" s="148">
        <v>127</v>
      </c>
      <c r="O71" s="149">
        <v>88</v>
      </c>
      <c r="P71" s="104">
        <f>SUM(D71:O71)</f>
        <v>2743</v>
      </c>
    </row>
    <row r="72" spans="1:16" ht="14.25">
      <c r="A72" s="66"/>
      <c r="B72" s="128" t="s">
        <v>21</v>
      </c>
      <c r="C72" s="133" t="s">
        <v>37</v>
      </c>
      <c r="D72" s="107">
        <v>1091</v>
      </c>
      <c r="E72" s="142">
        <v>614</v>
      </c>
      <c r="F72" s="109">
        <v>601</v>
      </c>
      <c r="G72" s="142">
        <v>983</v>
      </c>
      <c r="H72" s="142">
        <v>196</v>
      </c>
      <c r="I72" s="143">
        <v>121</v>
      </c>
      <c r="J72" s="142">
        <v>666</v>
      </c>
      <c r="K72" s="142">
        <v>191</v>
      </c>
      <c r="L72" s="142">
        <v>225</v>
      </c>
      <c r="M72" s="142">
        <v>458</v>
      </c>
      <c r="N72" s="134">
        <v>213</v>
      </c>
      <c r="O72" s="136">
        <v>154</v>
      </c>
      <c r="P72" s="161">
        <f>SUM(D72:O72)</f>
        <v>5513</v>
      </c>
    </row>
    <row r="73" spans="1:16" s="512" customFormat="1" ht="14.25">
      <c r="A73" s="505"/>
      <c r="B73" s="585"/>
      <c r="C73" s="559" t="s">
        <v>38</v>
      </c>
      <c r="D73" s="508">
        <f aca="true" t="shared" si="32" ref="D73:M73">D71/D72</f>
        <v>0.35838680109990834</v>
      </c>
      <c r="E73" s="578">
        <f t="shared" si="32"/>
        <v>0.2768729641693811</v>
      </c>
      <c r="F73" s="578">
        <f t="shared" si="32"/>
        <v>0.6755407653910149</v>
      </c>
      <c r="G73" s="578">
        <f t="shared" si="32"/>
        <v>0.6703967446592065</v>
      </c>
      <c r="H73" s="578">
        <f t="shared" si="32"/>
        <v>1.1122448979591837</v>
      </c>
      <c r="I73" s="578">
        <f t="shared" si="32"/>
        <v>0.6611570247933884</v>
      </c>
      <c r="J73" s="578">
        <f t="shared" si="32"/>
        <v>0.3033033033033033</v>
      </c>
      <c r="K73" s="578">
        <f t="shared" si="32"/>
        <v>0.6858638743455497</v>
      </c>
      <c r="L73" s="578">
        <f t="shared" si="32"/>
        <v>0.6577777777777778</v>
      </c>
      <c r="M73" s="578">
        <f t="shared" si="32"/>
        <v>0.2685589519650655</v>
      </c>
      <c r="N73" s="577">
        <f>N71/N72</f>
        <v>0.596244131455399</v>
      </c>
      <c r="O73" s="577">
        <f>O71/O72</f>
        <v>0.5714285714285714</v>
      </c>
      <c r="P73" s="568">
        <f>P71/P72</f>
        <v>0.49755124251768545</v>
      </c>
    </row>
    <row r="74" spans="1:16" ht="14.25">
      <c r="A74" s="66"/>
      <c r="B74" s="128"/>
      <c r="C74" s="150" t="s">
        <v>36</v>
      </c>
      <c r="D74" s="503">
        <v>187</v>
      </c>
      <c r="E74" s="145">
        <v>4</v>
      </c>
      <c r="F74" s="145">
        <v>248</v>
      </c>
      <c r="G74" s="145">
        <v>493</v>
      </c>
      <c r="H74" s="630">
        <v>78</v>
      </c>
      <c r="I74" s="145">
        <v>0</v>
      </c>
      <c r="J74" s="145">
        <v>75</v>
      </c>
      <c r="K74" s="145">
        <v>0</v>
      </c>
      <c r="L74" s="145">
        <v>0</v>
      </c>
      <c r="M74" s="145">
        <v>0</v>
      </c>
      <c r="N74" s="145">
        <v>0</v>
      </c>
      <c r="O74" s="145">
        <v>0</v>
      </c>
      <c r="P74" s="494">
        <f>SUM(D74:O74)</f>
        <v>1085</v>
      </c>
    </row>
    <row r="75" spans="1:16" ht="14.25">
      <c r="A75" s="66"/>
      <c r="B75" s="128" t="s">
        <v>39</v>
      </c>
      <c r="C75" s="152" t="s">
        <v>37</v>
      </c>
      <c r="D75" s="153">
        <v>875</v>
      </c>
      <c r="E75" s="142">
        <v>445</v>
      </c>
      <c r="F75" s="109">
        <v>332</v>
      </c>
      <c r="G75" s="142">
        <v>860</v>
      </c>
      <c r="H75" s="142">
        <v>53</v>
      </c>
      <c r="I75" s="143">
        <v>0</v>
      </c>
      <c r="J75" s="142">
        <v>465</v>
      </c>
      <c r="K75" s="142">
        <v>67</v>
      </c>
      <c r="L75" s="142">
        <v>98</v>
      </c>
      <c r="M75" s="142">
        <v>267</v>
      </c>
      <c r="N75" s="134">
        <v>48</v>
      </c>
      <c r="O75" s="136">
        <v>40</v>
      </c>
      <c r="P75" s="161">
        <f>SUM(D75:O75)</f>
        <v>3550</v>
      </c>
    </row>
    <row r="76" spans="1:16" s="512" customFormat="1" ht="14.25">
      <c r="A76" s="505" t="s">
        <v>29</v>
      </c>
      <c r="B76" s="558"/>
      <c r="C76" s="586" t="s">
        <v>38</v>
      </c>
      <c r="D76" s="514">
        <f>D74/D75</f>
        <v>0.21371428571428572</v>
      </c>
      <c r="E76" s="578">
        <f>E74/E75</f>
        <v>0.008988764044943821</v>
      </c>
      <c r="F76" s="578">
        <f>F74/F75</f>
        <v>0.7469879518072289</v>
      </c>
      <c r="G76" s="578">
        <f>G74/G75</f>
        <v>0.5732558139534883</v>
      </c>
      <c r="H76" s="578">
        <f>H74/H75</f>
        <v>1.471698113207547</v>
      </c>
      <c r="I76" s="578">
        <v>0</v>
      </c>
      <c r="J76" s="578">
        <f aca="true" t="shared" si="33" ref="J76:P76">J74/J75</f>
        <v>0.16129032258064516</v>
      </c>
      <c r="K76" s="578">
        <f t="shared" si="33"/>
        <v>0</v>
      </c>
      <c r="L76" s="578">
        <f t="shared" si="33"/>
        <v>0</v>
      </c>
      <c r="M76" s="578">
        <f t="shared" si="33"/>
        <v>0</v>
      </c>
      <c r="N76" s="577">
        <f t="shared" si="33"/>
        <v>0</v>
      </c>
      <c r="O76" s="577">
        <f t="shared" si="33"/>
        <v>0</v>
      </c>
      <c r="P76" s="569">
        <f t="shared" si="33"/>
        <v>0.3056338028169014</v>
      </c>
    </row>
    <row r="77" spans="1:16" ht="14.25">
      <c r="A77" s="66"/>
      <c r="B77" s="137"/>
      <c r="C77" s="138" t="s">
        <v>36</v>
      </c>
      <c r="D77" s="503">
        <v>191</v>
      </c>
      <c r="E77" s="145">
        <v>147</v>
      </c>
      <c r="F77" s="145">
        <v>136</v>
      </c>
      <c r="G77" s="145">
        <v>119</v>
      </c>
      <c r="H77" s="630">
        <v>132</v>
      </c>
      <c r="I77" s="145">
        <v>73</v>
      </c>
      <c r="J77" s="145">
        <v>115</v>
      </c>
      <c r="K77" s="145">
        <v>117</v>
      </c>
      <c r="L77" s="145">
        <v>112</v>
      </c>
      <c r="M77" s="145">
        <v>76</v>
      </c>
      <c r="N77" s="145">
        <v>90</v>
      </c>
      <c r="O77" s="145">
        <v>78</v>
      </c>
      <c r="P77" s="151">
        <f>SUM(D77:O77)</f>
        <v>1386</v>
      </c>
    </row>
    <row r="78" spans="1:16" ht="14.25">
      <c r="A78" s="66"/>
      <c r="B78" s="128" t="s">
        <v>23</v>
      </c>
      <c r="C78" s="133" t="s">
        <v>37</v>
      </c>
      <c r="D78" s="107">
        <v>185</v>
      </c>
      <c r="E78" s="142">
        <v>131</v>
      </c>
      <c r="F78" s="109">
        <v>185</v>
      </c>
      <c r="G78" s="142">
        <v>120</v>
      </c>
      <c r="H78" s="142">
        <v>128</v>
      </c>
      <c r="I78" s="143">
        <v>107</v>
      </c>
      <c r="J78" s="142">
        <v>189</v>
      </c>
      <c r="K78" s="142">
        <v>93</v>
      </c>
      <c r="L78" s="142">
        <v>99</v>
      </c>
      <c r="M78" s="142">
        <v>166</v>
      </c>
      <c r="N78" s="154">
        <v>135</v>
      </c>
      <c r="O78" s="155">
        <v>98</v>
      </c>
      <c r="P78" s="156">
        <f>SUM(D78:O78)</f>
        <v>1636</v>
      </c>
    </row>
    <row r="79" spans="1:16" s="512" customFormat="1" ht="14.25">
      <c r="A79" s="505"/>
      <c r="B79" s="585"/>
      <c r="C79" s="559" t="s">
        <v>38</v>
      </c>
      <c r="D79" s="514">
        <f aca="true" t="shared" si="34" ref="D79:M79">D77/D78</f>
        <v>1.0324324324324323</v>
      </c>
      <c r="E79" s="578">
        <f t="shared" si="34"/>
        <v>1.1221374045801527</v>
      </c>
      <c r="F79" s="578">
        <f t="shared" si="34"/>
        <v>0.7351351351351352</v>
      </c>
      <c r="G79" s="578">
        <f t="shared" si="34"/>
        <v>0.9916666666666667</v>
      </c>
      <c r="H79" s="578">
        <f t="shared" si="34"/>
        <v>1.03125</v>
      </c>
      <c r="I79" s="578">
        <f t="shared" si="34"/>
        <v>0.6822429906542056</v>
      </c>
      <c r="J79" s="578">
        <f t="shared" si="34"/>
        <v>0.6084656084656085</v>
      </c>
      <c r="K79" s="578">
        <f t="shared" si="34"/>
        <v>1.2580645161290323</v>
      </c>
      <c r="L79" s="578">
        <f t="shared" si="34"/>
        <v>1.1313131313131313</v>
      </c>
      <c r="M79" s="578">
        <f t="shared" si="34"/>
        <v>0.4578313253012048</v>
      </c>
      <c r="N79" s="577">
        <f>N77/N78</f>
        <v>0.6666666666666666</v>
      </c>
      <c r="O79" s="577">
        <f>O77/O78</f>
        <v>0.7959183673469388</v>
      </c>
      <c r="P79" s="569">
        <f>P77/P78</f>
        <v>0.8471882640586798</v>
      </c>
    </row>
    <row r="80" spans="1:16" ht="14.25">
      <c r="A80" s="66"/>
      <c r="B80" s="128"/>
      <c r="C80" s="138" t="s">
        <v>36</v>
      </c>
      <c r="D80" s="144">
        <v>0</v>
      </c>
      <c r="E80" s="145">
        <v>0</v>
      </c>
      <c r="F80" s="145">
        <v>8</v>
      </c>
      <c r="G80" s="145">
        <v>0</v>
      </c>
      <c r="H80" s="630">
        <v>0</v>
      </c>
      <c r="I80" s="145">
        <v>0</v>
      </c>
      <c r="J80" s="145">
        <v>0</v>
      </c>
      <c r="K80" s="145">
        <v>0</v>
      </c>
      <c r="L80" s="145">
        <v>0</v>
      </c>
      <c r="M80" s="145">
        <v>0</v>
      </c>
      <c r="N80" s="140">
        <v>0</v>
      </c>
      <c r="O80" s="141">
        <v>0</v>
      </c>
      <c r="P80" s="156">
        <f>SUM(D80:O80)</f>
        <v>8</v>
      </c>
    </row>
    <row r="81" spans="1:16" ht="14.25">
      <c r="A81" s="66"/>
      <c r="B81" s="128" t="s">
        <v>39</v>
      </c>
      <c r="C81" s="133" t="s">
        <v>37</v>
      </c>
      <c r="D81" s="107">
        <v>0</v>
      </c>
      <c r="E81" s="142">
        <v>0</v>
      </c>
      <c r="F81" s="109">
        <v>0</v>
      </c>
      <c r="G81" s="142">
        <v>16</v>
      </c>
      <c r="H81" s="142">
        <v>0</v>
      </c>
      <c r="I81" s="143">
        <v>0</v>
      </c>
      <c r="J81" s="142">
        <v>0</v>
      </c>
      <c r="K81" s="142">
        <v>9</v>
      </c>
      <c r="L81" s="142">
        <v>4</v>
      </c>
      <c r="M81" s="142">
        <v>0</v>
      </c>
      <c r="N81" s="134">
        <v>0</v>
      </c>
      <c r="O81" s="136">
        <v>0</v>
      </c>
      <c r="P81" s="156">
        <f>SUM(D81:O81)</f>
        <v>29</v>
      </c>
    </row>
    <row r="82" spans="1:16" s="512" customFormat="1" ht="14.25">
      <c r="A82" s="529"/>
      <c r="B82" s="572"/>
      <c r="C82" s="576" t="s">
        <v>38</v>
      </c>
      <c r="D82" s="514">
        <v>0</v>
      </c>
      <c r="E82" s="515">
        <v>0</v>
      </c>
      <c r="F82" s="515">
        <v>0</v>
      </c>
      <c r="G82" s="515">
        <v>0</v>
      </c>
      <c r="H82" s="636">
        <v>0</v>
      </c>
      <c r="I82" s="636">
        <v>0</v>
      </c>
      <c r="J82" s="577">
        <v>0</v>
      </c>
      <c r="K82" s="577">
        <v>0</v>
      </c>
      <c r="L82" s="577">
        <v>0</v>
      </c>
      <c r="M82" s="577">
        <v>0</v>
      </c>
      <c r="N82" s="577">
        <v>0</v>
      </c>
      <c r="O82" s="587">
        <v>0</v>
      </c>
      <c r="P82" s="575">
        <v>0</v>
      </c>
    </row>
    <row r="83" spans="1:16" ht="14.25">
      <c r="A83" s="66" t="s">
        <v>30</v>
      </c>
      <c r="B83" s="137"/>
      <c r="C83" s="138" t="s">
        <v>36</v>
      </c>
      <c r="D83" s="503">
        <f aca="true" t="shared" si="35" ref="D83:K83">D71-D77</f>
        <v>200</v>
      </c>
      <c r="E83" s="503">
        <f t="shared" si="35"/>
        <v>23</v>
      </c>
      <c r="F83" s="503">
        <f t="shared" si="35"/>
        <v>270</v>
      </c>
      <c r="G83" s="503">
        <f t="shared" si="35"/>
        <v>540</v>
      </c>
      <c r="H83" s="503">
        <f t="shared" si="35"/>
        <v>86</v>
      </c>
      <c r="I83" s="503">
        <f t="shared" si="35"/>
        <v>7</v>
      </c>
      <c r="J83" s="503">
        <f t="shared" si="35"/>
        <v>87</v>
      </c>
      <c r="K83" s="503">
        <f t="shared" si="35"/>
        <v>14</v>
      </c>
      <c r="L83" s="503">
        <f>L71-L77</f>
        <v>36</v>
      </c>
      <c r="M83" s="503">
        <f>M71-M77</f>
        <v>47</v>
      </c>
      <c r="N83" s="145">
        <v>37</v>
      </c>
      <c r="O83" s="145">
        <v>10</v>
      </c>
      <c r="P83" s="151">
        <f>SUM(D83:O83)</f>
        <v>1357</v>
      </c>
    </row>
    <row r="84" spans="1:16" ht="14.25">
      <c r="A84" s="66"/>
      <c r="B84" s="128" t="s">
        <v>19</v>
      </c>
      <c r="C84" s="133" t="s">
        <v>37</v>
      </c>
      <c r="D84" s="107">
        <f>D72-D78</f>
        <v>906</v>
      </c>
      <c r="E84" s="142">
        <v>483</v>
      </c>
      <c r="F84" s="109">
        <v>416</v>
      </c>
      <c r="G84" s="142">
        <v>863</v>
      </c>
      <c r="H84" s="142">
        <f>H72-H78</f>
        <v>68</v>
      </c>
      <c r="I84" s="142">
        <f>I72-I78</f>
        <v>14</v>
      </c>
      <c r="J84" s="142">
        <f>J72-J78</f>
        <v>477</v>
      </c>
      <c r="K84" s="142">
        <f>K72-K78</f>
        <v>98</v>
      </c>
      <c r="L84" s="142">
        <f>L72-L78</f>
        <v>126</v>
      </c>
      <c r="M84" s="142">
        <f>M72-M78</f>
        <v>292</v>
      </c>
      <c r="N84" s="134">
        <v>78</v>
      </c>
      <c r="O84" s="136">
        <v>56</v>
      </c>
      <c r="P84" s="151">
        <f>SUM(D84:O84)</f>
        <v>3877</v>
      </c>
    </row>
    <row r="85" spans="1:16" s="512" customFormat="1" ht="14.25">
      <c r="A85" s="505"/>
      <c r="B85" s="585"/>
      <c r="C85" s="559" t="s">
        <v>38</v>
      </c>
      <c r="D85" s="514">
        <f aca="true" t="shared" si="36" ref="D85:M85">D83/D84</f>
        <v>0.22075055187637968</v>
      </c>
      <c r="E85" s="578">
        <f t="shared" si="36"/>
        <v>0.047619047619047616</v>
      </c>
      <c r="F85" s="578">
        <f t="shared" si="36"/>
        <v>0.6490384615384616</v>
      </c>
      <c r="G85" s="578">
        <f t="shared" si="36"/>
        <v>0.6257242178447276</v>
      </c>
      <c r="H85" s="578">
        <f t="shared" si="36"/>
        <v>1.2647058823529411</v>
      </c>
      <c r="I85" s="578">
        <f t="shared" si="36"/>
        <v>0.5</v>
      </c>
      <c r="J85" s="578">
        <f t="shared" si="36"/>
        <v>0.18238993710691823</v>
      </c>
      <c r="K85" s="578">
        <f t="shared" si="36"/>
        <v>0.14285714285714285</v>
      </c>
      <c r="L85" s="578">
        <f t="shared" si="36"/>
        <v>0.2857142857142857</v>
      </c>
      <c r="M85" s="578">
        <f t="shared" si="36"/>
        <v>0.16095890410958905</v>
      </c>
      <c r="N85" s="577">
        <f>N83/N84</f>
        <v>0.47435897435897434</v>
      </c>
      <c r="O85" s="577">
        <f>O83/O84</f>
        <v>0.17857142857142858</v>
      </c>
      <c r="P85" s="569">
        <f>P83/P84</f>
        <v>0.3500128965695125</v>
      </c>
    </row>
    <row r="86" spans="1:16" ht="14.25">
      <c r="A86" s="66"/>
      <c r="B86" s="128"/>
      <c r="C86" s="138" t="s">
        <v>36</v>
      </c>
      <c r="D86" s="504">
        <f aca="true" t="shared" si="37" ref="D86:M87">D74-D80</f>
        <v>187</v>
      </c>
      <c r="E86" s="145">
        <f t="shared" si="37"/>
        <v>4</v>
      </c>
      <c r="F86" s="145">
        <f t="shared" si="37"/>
        <v>240</v>
      </c>
      <c r="G86" s="145">
        <f t="shared" si="37"/>
        <v>493</v>
      </c>
      <c r="H86" s="145">
        <f t="shared" si="37"/>
        <v>78</v>
      </c>
      <c r="I86" s="145">
        <f t="shared" si="37"/>
        <v>0</v>
      </c>
      <c r="J86" s="145">
        <f t="shared" si="37"/>
        <v>75</v>
      </c>
      <c r="K86" s="145">
        <f t="shared" si="37"/>
        <v>0</v>
      </c>
      <c r="L86" s="145">
        <f t="shared" si="37"/>
        <v>0</v>
      </c>
      <c r="M86" s="145">
        <f t="shared" si="37"/>
        <v>0</v>
      </c>
      <c r="N86" s="145">
        <v>0</v>
      </c>
      <c r="O86" s="145">
        <v>0</v>
      </c>
      <c r="P86" s="494">
        <f>SUM(D86:O86)</f>
        <v>1077</v>
      </c>
    </row>
    <row r="87" spans="1:16" ht="14.25">
      <c r="A87" s="66"/>
      <c r="B87" s="128" t="s">
        <v>39</v>
      </c>
      <c r="C87" s="133" t="s">
        <v>37</v>
      </c>
      <c r="D87" s="107">
        <f>D75-D81</f>
        <v>875</v>
      </c>
      <c r="E87" s="142">
        <v>445</v>
      </c>
      <c r="F87" s="109">
        <v>332</v>
      </c>
      <c r="G87" s="142">
        <v>844</v>
      </c>
      <c r="H87" s="142">
        <f>H75-H81</f>
        <v>53</v>
      </c>
      <c r="I87" s="142">
        <f>I75-I81</f>
        <v>0</v>
      </c>
      <c r="J87" s="142">
        <f>J75-J81</f>
        <v>465</v>
      </c>
      <c r="K87" s="142">
        <f t="shared" si="37"/>
        <v>58</v>
      </c>
      <c r="L87" s="142">
        <f t="shared" si="37"/>
        <v>94</v>
      </c>
      <c r="M87" s="142">
        <f t="shared" si="37"/>
        <v>267</v>
      </c>
      <c r="N87" s="134">
        <v>48</v>
      </c>
      <c r="O87" s="136">
        <v>40</v>
      </c>
      <c r="P87" s="161">
        <f>SUM(D87:O87)</f>
        <v>3521</v>
      </c>
    </row>
    <row r="88" spans="1:16" s="512" customFormat="1" ht="15" thickBot="1">
      <c r="A88" s="532"/>
      <c r="B88" s="588"/>
      <c r="C88" s="589" t="s">
        <v>38</v>
      </c>
      <c r="D88" s="571">
        <f>D86/D87</f>
        <v>0.21371428571428572</v>
      </c>
      <c r="E88" s="571">
        <f>E86/E87</f>
        <v>0.008988764044943821</v>
      </c>
      <c r="F88" s="571">
        <f>F86/F87</f>
        <v>0.7228915662650602</v>
      </c>
      <c r="G88" s="571">
        <f>G86/G87</f>
        <v>0.5841232227488151</v>
      </c>
      <c r="H88" s="571">
        <f>H86/H87</f>
        <v>1.471698113207547</v>
      </c>
      <c r="I88" s="571">
        <v>0</v>
      </c>
      <c r="J88" s="571">
        <f aca="true" t="shared" si="38" ref="J88:P88">J86/J87</f>
        <v>0.16129032258064516</v>
      </c>
      <c r="K88" s="571">
        <f t="shared" si="38"/>
        <v>0</v>
      </c>
      <c r="L88" s="571">
        <f t="shared" si="38"/>
        <v>0</v>
      </c>
      <c r="M88" s="571">
        <f t="shared" si="38"/>
        <v>0</v>
      </c>
      <c r="N88" s="577">
        <f t="shared" si="38"/>
        <v>0</v>
      </c>
      <c r="O88" s="577">
        <f t="shared" si="38"/>
        <v>0</v>
      </c>
      <c r="P88" s="590">
        <f t="shared" si="38"/>
        <v>0.3058790116444192</v>
      </c>
    </row>
    <row r="89" spans="1:16" ht="15" thickTop="1">
      <c r="A89" s="40"/>
      <c r="B89" s="105"/>
      <c r="C89" s="495" t="s">
        <v>36</v>
      </c>
      <c r="D89" s="33">
        <f aca="true" t="shared" si="39" ref="D89:N90">D44+D53+D62+D71</f>
        <v>2258</v>
      </c>
      <c r="E89" s="157">
        <f t="shared" si="39"/>
        <v>2226</v>
      </c>
      <c r="F89" s="157">
        <f t="shared" si="39"/>
        <v>2129</v>
      </c>
      <c r="G89" s="157">
        <f t="shared" si="39"/>
        <v>2585</v>
      </c>
      <c r="H89" s="157">
        <f t="shared" si="39"/>
        <v>2307</v>
      </c>
      <c r="I89" s="157">
        <f t="shared" si="39"/>
        <v>1979</v>
      </c>
      <c r="J89" s="157">
        <f t="shared" si="39"/>
        <v>1909</v>
      </c>
      <c r="K89" s="157">
        <f t="shared" si="39"/>
        <v>1731</v>
      </c>
      <c r="L89" s="157">
        <f t="shared" si="39"/>
        <v>2005</v>
      </c>
      <c r="M89" s="157">
        <f t="shared" si="39"/>
        <v>1681</v>
      </c>
      <c r="N89" s="157">
        <f t="shared" si="39"/>
        <v>1417</v>
      </c>
      <c r="O89" s="157">
        <f>O44+O53+O62+O71</f>
        <v>1225</v>
      </c>
      <c r="P89" s="491">
        <f>SUM(D89:O89)</f>
        <v>23452</v>
      </c>
    </row>
    <row r="90" spans="1:16" ht="14.25">
      <c r="A90" s="40"/>
      <c r="B90" s="105" t="s">
        <v>21</v>
      </c>
      <c r="C90" s="106" t="s">
        <v>37</v>
      </c>
      <c r="D90" s="50">
        <f t="shared" si="39"/>
        <v>3054</v>
      </c>
      <c r="E90" s="159">
        <f t="shared" si="39"/>
        <v>2421</v>
      </c>
      <c r="F90" s="51">
        <f t="shared" si="39"/>
        <v>2801</v>
      </c>
      <c r="G90" s="159">
        <v>2176</v>
      </c>
      <c r="H90" s="159">
        <f>H45+H54+H63+H72</f>
        <v>1625</v>
      </c>
      <c r="I90" s="159">
        <f t="shared" si="39"/>
        <v>1524</v>
      </c>
      <c r="J90" s="159">
        <f t="shared" si="39"/>
        <v>2290</v>
      </c>
      <c r="K90" s="159">
        <f t="shared" si="39"/>
        <v>1951</v>
      </c>
      <c r="L90" s="159">
        <f t="shared" si="39"/>
        <v>1883</v>
      </c>
      <c r="M90" s="159">
        <f t="shared" si="39"/>
        <v>2511</v>
      </c>
      <c r="N90" s="159">
        <f t="shared" si="39"/>
        <v>1704</v>
      </c>
      <c r="O90" s="159">
        <f>O45+O54+O63+O72</f>
        <v>1340</v>
      </c>
      <c r="P90" s="161">
        <f>SUM(D90:O90)</f>
        <v>25280</v>
      </c>
    </row>
    <row r="91" spans="1:16" s="512" customFormat="1" ht="14.25">
      <c r="A91" s="505" t="s">
        <v>32</v>
      </c>
      <c r="B91" s="558"/>
      <c r="C91" s="559" t="s">
        <v>38</v>
      </c>
      <c r="D91" s="635">
        <f aca="true" t="shared" si="40" ref="D91:O91">D89/D90</f>
        <v>0.739358218729535</v>
      </c>
      <c r="E91" s="560">
        <f t="shared" si="40"/>
        <v>0.919454770755886</v>
      </c>
      <c r="F91" s="535">
        <f t="shared" si="40"/>
        <v>0.7600856836843984</v>
      </c>
      <c r="G91" s="535">
        <f t="shared" si="40"/>
        <v>1.1879595588235294</v>
      </c>
      <c r="H91" s="535">
        <f t="shared" si="40"/>
        <v>1.4196923076923076</v>
      </c>
      <c r="I91" s="535">
        <f t="shared" si="40"/>
        <v>1.2985564304461943</v>
      </c>
      <c r="J91" s="535">
        <f t="shared" si="40"/>
        <v>0.8336244541484716</v>
      </c>
      <c r="K91" s="535">
        <f t="shared" si="40"/>
        <v>0.8872373141978472</v>
      </c>
      <c r="L91" s="535">
        <f t="shared" si="40"/>
        <v>1.0647902283590016</v>
      </c>
      <c r="M91" s="535">
        <f t="shared" si="40"/>
        <v>0.6694544006371963</v>
      </c>
      <c r="N91" s="535">
        <f t="shared" si="40"/>
        <v>0.8315727699530516</v>
      </c>
      <c r="O91" s="535">
        <f t="shared" si="40"/>
        <v>0.914179104477612</v>
      </c>
      <c r="P91" s="640">
        <f>P89/P90</f>
        <v>0.9276898734177215</v>
      </c>
    </row>
    <row r="92" spans="1:16" ht="14.25">
      <c r="A92" s="40"/>
      <c r="B92" s="114"/>
      <c r="C92" s="115" t="s">
        <v>36</v>
      </c>
      <c r="D92" s="41">
        <f aca="true" t="shared" si="41" ref="D92:N93">D47+D56+D65+D77</f>
        <v>1500</v>
      </c>
      <c r="E92" s="162">
        <f t="shared" si="41"/>
        <v>1427</v>
      </c>
      <c r="F92" s="162">
        <f t="shared" si="41"/>
        <v>1274</v>
      </c>
      <c r="G92" s="162">
        <f t="shared" si="41"/>
        <v>1272</v>
      </c>
      <c r="H92" s="162">
        <f t="shared" si="41"/>
        <v>1307</v>
      </c>
      <c r="I92" s="162">
        <f t="shared" si="41"/>
        <v>1315</v>
      </c>
      <c r="J92" s="162">
        <f t="shared" si="41"/>
        <v>1137</v>
      </c>
      <c r="K92" s="162">
        <f t="shared" si="41"/>
        <v>1131</v>
      </c>
      <c r="L92" s="162">
        <f t="shared" si="41"/>
        <v>1357</v>
      </c>
      <c r="M92" s="162">
        <f t="shared" si="41"/>
        <v>1065</v>
      </c>
      <c r="N92" s="162">
        <f t="shared" si="41"/>
        <v>977</v>
      </c>
      <c r="O92" s="162">
        <f>O47+O56+O65+O77</f>
        <v>937</v>
      </c>
      <c r="P92" s="494">
        <f>SUM(D92:O92)</f>
        <v>14699</v>
      </c>
    </row>
    <row r="93" spans="1:16" ht="14.25">
      <c r="A93" s="40"/>
      <c r="B93" s="105" t="s">
        <v>23</v>
      </c>
      <c r="C93" s="106" t="s">
        <v>37</v>
      </c>
      <c r="D93" s="153">
        <f t="shared" si="41"/>
        <v>1420</v>
      </c>
      <c r="E93" s="108">
        <f t="shared" si="41"/>
        <v>1297</v>
      </c>
      <c r="F93" s="108">
        <f t="shared" si="41"/>
        <v>1548</v>
      </c>
      <c r="G93" s="108">
        <v>888</v>
      </c>
      <c r="H93" s="108">
        <f>H48+H57+H66+H78</f>
        <v>1171</v>
      </c>
      <c r="I93" s="108">
        <f t="shared" si="41"/>
        <v>1068</v>
      </c>
      <c r="J93" s="108">
        <f t="shared" si="41"/>
        <v>1279</v>
      </c>
      <c r="K93" s="108">
        <f t="shared" si="41"/>
        <v>1191</v>
      </c>
      <c r="L93" s="108">
        <f t="shared" si="41"/>
        <v>1116</v>
      </c>
      <c r="M93" s="108">
        <f t="shared" si="41"/>
        <v>1576</v>
      </c>
      <c r="N93" s="108">
        <f t="shared" si="41"/>
        <v>1191</v>
      </c>
      <c r="O93" s="108">
        <f>O48+O57+O66+O78</f>
        <v>915</v>
      </c>
      <c r="P93" s="161">
        <f>SUM(D93:O93)</f>
        <v>14660</v>
      </c>
    </row>
    <row r="94" spans="1:16" s="512" customFormat="1" ht="14.25">
      <c r="A94" s="505"/>
      <c r="B94" s="558"/>
      <c r="C94" s="559" t="s">
        <v>38</v>
      </c>
      <c r="D94" s="507">
        <f aca="true" t="shared" si="42" ref="D94:O94">D92/D93</f>
        <v>1.056338028169014</v>
      </c>
      <c r="E94" s="560">
        <f t="shared" si="42"/>
        <v>1.100231303006939</v>
      </c>
      <c r="F94" s="560">
        <f t="shared" si="42"/>
        <v>0.8229974160206718</v>
      </c>
      <c r="G94" s="560">
        <f t="shared" si="42"/>
        <v>1.4324324324324325</v>
      </c>
      <c r="H94" s="560">
        <f t="shared" si="42"/>
        <v>1.116140051238258</v>
      </c>
      <c r="I94" s="560">
        <f t="shared" si="42"/>
        <v>1.2312734082397003</v>
      </c>
      <c r="J94" s="560">
        <f t="shared" si="42"/>
        <v>0.8889757623143081</v>
      </c>
      <c r="K94" s="560">
        <f t="shared" si="42"/>
        <v>0.9496221662468514</v>
      </c>
      <c r="L94" s="560">
        <f t="shared" si="42"/>
        <v>1.2159498207885304</v>
      </c>
      <c r="M94" s="560">
        <f t="shared" si="42"/>
        <v>0.675761421319797</v>
      </c>
      <c r="N94" s="560">
        <f t="shared" si="42"/>
        <v>0.8203190596137699</v>
      </c>
      <c r="O94" s="560">
        <f t="shared" si="42"/>
        <v>1.0240437158469946</v>
      </c>
      <c r="P94" s="640">
        <f>P92/P93</f>
        <v>1.0026603001364256</v>
      </c>
    </row>
    <row r="95" spans="1:16" ht="14.25">
      <c r="A95" s="66" t="s">
        <v>14</v>
      </c>
      <c r="B95" s="137"/>
      <c r="C95" s="138" t="s">
        <v>36</v>
      </c>
      <c r="D95" s="121">
        <f aca="true" t="shared" si="43" ref="D95:O96">D50+D59+D68+D83</f>
        <v>758</v>
      </c>
      <c r="E95" s="164">
        <f t="shared" si="43"/>
        <v>799</v>
      </c>
      <c r="F95" s="164">
        <f t="shared" si="43"/>
        <v>855</v>
      </c>
      <c r="G95" s="164">
        <f t="shared" si="43"/>
        <v>1313</v>
      </c>
      <c r="H95" s="164">
        <f t="shared" si="43"/>
        <v>1000</v>
      </c>
      <c r="I95" s="164">
        <f t="shared" si="43"/>
        <v>664</v>
      </c>
      <c r="J95" s="164">
        <f t="shared" si="43"/>
        <v>772</v>
      </c>
      <c r="K95" s="164">
        <f t="shared" si="43"/>
        <v>600</v>
      </c>
      <c r="L95" s="164">
        <f t="shared" si="43"/>
        <v>648</v>
      </c>
      <c r="M95" s="164">
        <f t="shared" si="43"/>
        <v>616</v>
      </c>
      <c r="N95" s="164">
        <f t="shared" si="43"/>
        <v>440</v>
      </c>
      <c r="O95" s="164">
        <f t="shared" si="43"/>
        <v>288</v>
      </c>
      <c r="P95" s="494">
        <f>SUM(D95:O95)</f>
        <v>8753</v>
      </c>
    </row>
    <row r="96" spans="1:16" ht="14.25">
      <c r="A96" s="66"/>
      <c r="B96" s="128" t="s">
        <v>19</v>
      </c>
      <c r="C96" s="133" t="s">
        <v>37</v>
      </c>
      <c r="D96" s="123">
        <f>D90-D93</f>
        <v>1634</v>
      </c>
      <c r="E96" s="166">
        <f>E90-E93</f>
        <v>1124</v>
      </c>
      <c r="F96" s="166">
        <f>F90-F93</f>
        <v>1253</v>
      </c>
      <c r="G96" s="166">
        <v>1288</v>
      </c>
      <c r="H96" s="166">
        <f>H51+H60+H69+H84</f>
        <v>454</v>
      </c>
      <c r="I96" s="166">
        <f>I51+I60+I69+I84</f>
        <v>456</v>
      </c>
      <c r="J96" s="166">
        <f t="shared" si="43"/>
        <v>1011</v>
      </c>
      <c r="K96" s="166">
        <f t="shared" si="43"/>
        <v>760</v>
      </c>
      <c r="L96" s="166">
        <f t="shared" si="43"/>
        <v>767</v>
      </c>
      <c r="M96" s="166">
        <f t="shared" si="43"/>
        <v>935</v>
      </c>
      <c r="N96" s="166">
        <f t="shared" si="43"/>
        <v>513</v>
      </c>
      <c r="O96" s="166">
        <f t="shared" si="43"/>
        <v>425</v>
      </c>
      <c r="P96" s="161">
        <f>SUM(D96:O96)</f>
        <v>10620</v>
      </c>
    </row>
    <row r="97" spans="1:16" s="512" customFormat="1" ht="15" thickBot="1">
      <c r="A97" s="543"/>
      <c r="B97" s="592"/>
      <c r="C97" s="593" t="s">
        <v>38</v>
      </c>
      <c r="D97" s="545">
        <f aca="true" t="shared" si="44" ref="D97:O97">D95/D96</f>
        <v>0.4638922888616891</v>
      </c>
      <c r="E97" s="594">
        <f t="shared" si="44"/>
        <v>0.7108540925266904</v>
      </c>
      <c r="F97" s="594">
        <f t="shared" si="44"/>
        <v>0.6823623304070231</v>
      </c>
      <c r="G97" s="594">
        <f t="shared" si="44"/>
        <v>1.0194099378881987</v>
      </c>
      <c r="H97" s="594">
        <f t="shared" si="44"/>
        <v>2.202643171806167</v>
      </c>
      <c r="I97" s="594">
        <f t="shared" si="44"/>
        <v>1.456140350877193</v>
      </c>
      <c r="J97" s="594">
        <f t="shared" si="44"/>
        <v>0.7636003956478734</v>
      </c>
      <c r="K97" s="594">
        <f t="shared" si="44"/>
        <v>0.7894736842105263</v>
      </c>
      <c r="L97" s="594">
        <f t="shared" si="44"/>
        <v>0.8448500651890483</v>
      </c>
      <c r="M97" s="594">
        <f t="shared" si="44"/>
        <v>0.6588235294117647</v>
      </c>
      <c r="N97" s="594">
        <f t="shared" si="44"/>
        <v>0.8576998050682261</v>
      </c>
      <c r="O97" s="594">
        <f t="shared" si="44"/>
        <v>0.6776470588235294</v>
      </c>
      <c r="P97" s="641">
        <f>P95/P96</f>
        <v>0.8241996233521657</v>
      </c>
    </row>
    <row r="98" spans="1:16" ht="15" thickTop="1">
      <c r="A98" s="22"/>
      <c r="B98" s="23"/>
      <c r="C98" s="23"/>
      <c r="D98" s="23"/>
      <c r="E98" s="23"/>
      <c r="F98" s="23"/>
      <c r="G98" s="23"/>
      <c r="H98" s="23"/>
      <c r="I98" s="23"/>
      <c r="J98" s="23"/>
      <c r="K98" s="23"/>
      <c r="L98" s="23"/>
      <c r="M98" s="23"/>
      <c r="N98" s="23"/>
      <c r="O98" s="23" t="s">
        <v>33</v>
      </c>
      <c r="P98" s="23"/>
    </row>
    <row r="99" spans="1:16" ht="14.25">
      <c r="A99" s="22"/>
      <c r="B99" s="23"/>
      <c r="C99" s="23"/>
      <c r="D99" s="23"/>
      <c r="E99" s="23"/>
      <c r="F99" s="23"/>
      <c r="G99" s="23"/>
      <c r="H99" s="23"/>
      <c r="I99" s="23"/>
      <c r="J99" s="23" t="s">
        <v>34</v>
      </c>
      <c r="K99" s="23"/>
      <c r="L99" s="23"/>
      <c r="M99" s="23"/>
      <c r="N99" s="23"/>
      <c r="O99" s="23"/>
      <c r="P99" s="23"/>
    </row>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41" max="16" man="1"/>
  </rowBreaks>
  <drawing r:id="rId1"/>
</worksheet>
</file>

<file path=xl/worksheets/sheet5.xml><?xml version="1.0" encoding="utf-8"?>
<worksheet xmlns="http://schemas.openxmlformats.org/spreadsheetml/2006/main" xmlns:r="http://schemas.openxmlformats.org/officeDocument/2006/relationships">
  <sheetPr codeName="Sheet5"/>
  <dimension ref="A1:AA36"/>
  <sheetViews>
    <sheetView zoomScale="75" zoomScaleNormal="75" workbookViewId="0" topLeftCell="A1">
      <pane ySplit="3" topLeftCell="BM4" activePane="bottomLeft" state="frozen"/>
      <selection pane="topLeft" activeCell="A1" sqref="A1"/>
      <selection pane="bottomLeft" activeCell="N29" sqref="N29"/>
    </sheetView>
  </sheetViews>
  <sheetFormatPr defaultColWidth="9.00390625" defaultRowHeight="13.5"/>
  <sheetData>
    <row r="1" spans="1:15" ht="17.25">
      <c r="A1" s="215"/>
      <c r="B1" s="215"/>
      <c r="C1" s="7"/>
      <c r="D1" s="216" t="s">
        <v>46</v>
      </c>
      <c r="E1" s="216"/>
      <c r="F1" s="216"/>
      <c r="G1" s="216"/>
      <c r="H1" s="216"/>
      <c r="I1" s="216" t="s">
        <v>183</v>
      </c>
      <c r="J1" s="216"/>
      <c r="K1" s="7"/>
      <c r="L1" s="7"/>
      <c r="M1" s="7"/>
      <c r="N1" s="7"/>
      <c r="O1" s="7"/>
    </row>
    <row r="2" spans="1:17" ht="14.25" thickBot="1">
      <c r="A2" s="215"/>
      <c r="B2" s="215"/>
      <c r="C2" s="7"/>
      <c r="D2" s="7"/>
      <c r="E2" s="7"/>
      <c r="F2" s="7"/>
      <c r="G2" s="7"/>
      <c r="H2" s="7"/>
      <c r="I2" s="7"/>
      <c r="J2" s="7"/>
      <c r="K2" s="7"/>
      <c r="L2" s="7"/>
      <c r="M2" s="7"/>
      <c r="N2" s="7"/>
      <c r="O2" s="7"/>
      <c r="Q2" t="s">
        <v>193</v>
      </c>
    </row>
    <row r="3" spans="1:27" ht="18" thickBot="1">
      <c r="A3" s="217" t="s">
        <v>47</v>
      </c>
      <c r="B3" s="218" t="s">
        <v>48</v>
      </c>
      <c r="C3" s="219" t="s">
        <v>2</v>
      </c>
      <c r="D3" s="220" t="s">
        <v>3</v>
      </c>
      <c r="E3" s="220" t="s">
        <v>4</v>
      </c>
      <c r="F3" s="220" t="s">
        <v>5</v>
      </c>
      <c r="G3" s="220" t="s">
        <v>6</v>
      </c>
      <c r="H3" s="221" t="s">
        <v>7</v>
      </c>
      <c r="I3" s="220" t="s">
        <v>8</v>
      </c>
      <c r="J3" s="220" t="s">
        <v>9</v>
      </c>
      <c r="K3" s="220" t="s">
        <v>10</v>
      </c>
      <c r="L3" s="220" t="s">
        <v>11</v>
      </c>
      <c r="M3" s="220" t="s">
        <v>12</v>
      </c>
      <c r="N3" s="222" t="s">
        <v>13</v>
      </c>
      <c r="O3" s="482" t="s">
        <v>137</v>
      </c>
      <c r="Q3" s="740" t="s">
        <v>194</v>
      </c>
      <c r="R3" s="740" t="s">
        <v>195</v>
      </c>
      <c r="S3" s="740" t="s">
        <v>196</v>
      </c>
      <c r="T3" s="740" t="s">
        <v>197</v>
      </c>
      <c r="U3" s="740" t="s">
        <v>198</v>
      </c>
      <c r="V3" s="740" t="s">
        <v>199</v>
      </c>
      <c r="W3" s="740" t="s">
        <v>201</v>
      </c>
      <c r="X3" s="740" t="s">
        <v>202</v>
      </c>
      <c r="Y3" s="740" t="s">
        <v>203</v>
      </c>
      <c r="Z3" s="740" t="s">
        <v>204</v>
      </c>
      <c r="AA3" s="740" t="s">
        <v>205</v>
      </c>
    </row>
    <row r="4" spans="1:27" ht="15" thickTop="1">
      <c r="A4" s="223"/>
      <c r="B4" s="224" t="s">
        <v>51</v>
      </c>
      <c r="C4" s="225">
        <v>277</v>
      </c>
      <c r="D4" s="226">
        <v>209</v>
      </c>
      <c r="E4" s="226">
        <v>431</v>
      </c>
      <c r="F4" s="226">
        <v>274</v>
      </c>
      <c r="G4" s="226">
        <v>311</v>
      </c>
      <c r="H4" s="226">
        <v>360</v>
      </c>
      <c r="I4" s="226">
        <v>346</v>
      </c>
      <c r="J4" s="226">
        <v>396</v>
      </c>
      <c r="K4" s="226">
        <v>352</v>
      </c>
      <c r="L4" s="226">
        <v>265</v>
      </c>
      <c r="M4" s="226">
        <v>321</v>
      </c>
      <c r="N4" s="226">
        <v>285</v>
      </c>
      <c r="O4" s="251">
        <f>SUM(C4:N4)</f>
        <v>3827</v>
      </c>
      <c r="Q4">
        <f>SUM('5 県北'!C9,'5 県北'!C29,'5 県北'!C34,'5 県北'!C39,'5 県北'!C44)</f>
        <v>70</v>
      </c>
      <c r="R4">
        <f>SUM('5 県北'!D9,'5 県北'!D29,'5 県北'!D34,'5 県北'!D39,'5 県北'!D44)</f>
        <v>61</v>
      </c>
      <c r="S4">
        <f>SUM('5 県北'!E9,'5 県北'!E29,'5 県北'!E34,'5 県北'!E39,'5 県北'!E44)</f>
        <v>148</v>
      </c>
      <c r="T4">
        <f>SUM('5 県北'!F9,'5 県北'!F29,'5 県北'!F34,'5 県北'!F39,'5 県北'!F44)</f>
        <v>105</v>
      </c>
      <c r="U4">
        <f>SUM('5 県北'!G9,'5 県北'!G29,'5 県北'!G34,'5 県北'!G39,'5 県北'!G44)</f>
        <v>59</v>
      </c>
      <c r="V4">
        <f>SUM('5 県北'!H9,'5 県北'!H29,'5 県北'!H34,'5 県北'!H39,'5 県北'!H44)</f>
        <v>33</v>
      </c>
      <c r="W4">
        <f>SUM('5 県北'!I9,'5 県北'!I29,'5 県北'!I34,'5 県北'!I39,'5 県北'!I44)</f>
        <v>51</v>
      </c>
      <c r="X4">
        <f>SUM('5 県北'!J9,'5 県北'!J29,'5 県北'!J34,'5 県北'!J39,'5 県北'!J44)</f>
        <v>51</v>
      </c>
      <c r="Y4">
        <f>SUM('5 県北'!K9,'5 県北'!K29,'5 県北'!K34,'5 県北'!K39,'5 県北'!K44)</f>
        <v>63</v>
      </c>
      <c r="Z4">
        <f>SUM('5 県北'!L9,'5 県北'!L29,'5 県北'!L34,'5 県北'!L39,'5 県北'!L44)</f>
        <v>99</v>
      </c>
      <c r="AA4">
        <v>171</v>
      </c>
    </row>
    <row r="5" spans="1:15" ht="14.25">
      <c r="A5" s="229"/>
      <c r="B5" s="230" t="s">
        <v>52</v>
      </c>
      <c r="C5" s="231">
        <v>176</v>
      </c>
      <c r="D5" s="232">
        <v>164</v>
      </c>
      <c r="E5" s="232">
        <v>210</v>
      </c>
      <c r="F5" s="232">
        <v>190</v>
      </c>
      <c r="G5" s="232">
        <v>158</v>
      </c>
      <c r="H5" s="232">
        <v>157</v>
      </c>
      <c r="I5" s="232">
        <v>157</v>
      </c>
      <c r="J5" s="232">
        <v>186</v>
      </c>
      <c r="K5" s="232">
        <v>185</v>
      </c>
      <c r="L5" s="232">
        <v>157</v>
      </c>
      <c r="M5" s="232">
        <v>155</v>
      </c>
      <c r="N5" s="232">
        <v>141</v>
      </c>
      <c r="O5" s="254">
        <f aca="true" t="shared" si="0" ref="O5:O33">SUM(C5:N5)</f>
        <v>2036</v>
      </c>
    </row>
    <row r="6" spans="1:15" ht="14.25">
      <c r="A6" s="235" t="s">
        <v>138</v>
      </c>
      <c r="B6" s="230" t="s">
        <v>53</v>
      </c>
      <c r="C6" s="231">
        <v>92</v>
      </c>
      <c r="D6" s="232">
        <v>34</v>
      </c>
      <c r="E6" s="232">
        <v>185</v>
      </c>
      <c r="F6" s="232">
        <v>66</v>
      </c>
      <c r="G6" s="232">
        <v>145</v>
      </c>
      <c r="H6" s="232">
        <v>185</v>
      </c>
      <c r="I6" s="232">
        <v>157</v>
      </c>
      <c r="J6" s="232">
        <v>204</v>
      </c>
      <c r="K6" s="232">
        <v>106</v>
      </c>
      <c r="L6" s="232">
        <v>98</v>
      </c>
      <c r="M6" s="232">
        <v>148</v>
      </c>
      <c r="N6" s="232">
        <v>127</v>
      </c>
      <c r="O6" s="254">
        <f t="shared" si="0"/>
        <v>1547</v>
      </c>
    </row>
    <row r="7" spans="1:15" ht="14.25">
      <c r="A7" s="235"/>
      <c r="B7" s="230" t="s">
        <v>100</v>
      </c>
      <c r="C7" s="231">
        <v>1</v>
      </c>
      <c r="D7" s="232">
        <v>0</v>
      </c>
      <c r="E7" s="232">
        <v>0</v>
      </c>
      <c r="F7" s="232">
        <v>0</v>
      </c>
      <c r="G7" s="232">
        <v>0</v>
      </c>
      <c r="H7" s="232">
        <v>0</v>
      </c>
      <c r="I7" s="232">
        <v>0</v>
      </c>
      <c r="J7" s="232">
        <v>0</v>
      </c>
      <c r="K7" s="232">
        <v>0</v>
      </c>
      <c r="L7" s="232">
        <v>0</v>
      </c>
      <c r="M7" s="232">
        <v>0</v>
      </c>
      <c r="N7" s="232">
        <v>0</v>
      </c>
      <c r="O7" s="254">
        <f t="shared" si="0"/>
        <v>1</v>
      </c>
    </row>
    <row r="8" spans="1:15" ht="15" thickBot="1">
      <c r="A8" s="236"/>
      <c r="B8" s="237" t="s">
        <v>54</v>
      </c>
      <c r="C8" s="238">
        <v>8</v>
      </c>
      <c r="D8" s="239">
        <v>11</v>
      </c>
      <c r="E8" s="239">
        <v>36</v>
      </c>
      <c r="F8" s="239">
        <v>18</v>
      </c>
      <c r="G8" s="239">
        <v>8</v>
      </c>
      <c r="H8" s="239">
        <v>18</v>
      </c>
      <c r="I8" s="239">
        <v>32</v>
      </c>
      <c r="J8" s="239">
        <v>6</v>
      </c>
      <c r="K8" s="239">
        <v>61</v>
      </c>
      <c r="L8" s="239">
        <v>10</v>
      </c>
      <c r="M8" s="239">
        <v>18</v>
      </c>
      <c r="N8" s="239">
        <v>17</v>
      </c>
      <c r="O8" s="241">
        <f t="shared" si="0"/>
        <v>243</v>
      </c>
    </row>
    <row r="9" spans="1:27" ht="14.25" thickTop="1">
      <c r="A9" s="754" t="s">
        <v>55</v>
      </c>
      <c r="B9" s="242" t="s">
        <v>51</v>
      </c>
      <c r="C9" s="243">
        <v>113</v>
      </c>
      <c r="D9" s="244">
        <v>229</v>
      </c>
      <c r="E9" s="244">
        <v>193</v>
      </c>
      <c r="F9" s="244">
        <v>337</v>
      </c>
      <c r="G9" s="244">
        <v>223</v>
      </c>
      <c r="H9" s="244">
        <v>241</v>
      </c>
      <c r="I9" s="244">
        <v>356</v>
      </c>
      <c r="J9" s="244">
        <v>200</v>
      </c>
      <c r="K9" s="244">
        <v>195</v>
      </c>
      <c r="L9" s="244">
        <v>269</v>
      </c>
      <c r="M9" s="244">
        <v>214</v>
      </c>
      <c r="N9" s="244">
        <v>220</v>
      </c>
      <c r="O9" s="321">
        <f t="shared" si="0"/>
        <v>2790</v>
      </c>
      <c r="Q9" s="739">
        <f>SUM('6 県央'!C9,'6 県央'!C14,'6 県央'!C19,'6 県央'!C24,'6 県央'!C29)</f>
        <v>44</v>
      </c>
      <c r="R9" s="739">
        <f>SUM('6 県央'!D9,'6 県央'!D14,'6 県央'!D19,'6 県央'!D24,'6 県央'!D29)</f>
        <v>15</v>
      </c>
      <c r="S9" s="739">
        <f>SUM('6 県央'!E9,'6 県央'!E14,'6 県央'!E19,'6 県央'!E24,'6 県央'!E29)</f>
        <v>73</v>
      </c>
      <c r="T9" s="739">
        <f>SUM('6 県央'!F9,'6 県央'!F14,'6 県央'!F19,'6 県央'!F24,'6 県央'!F29)</f>
        <v>163</v>
      </c>
      <c r="U9" s="739">
        <f>SUM('6 県央'!G9,'6 県央'!G14,'6 県央'!G19,'6 県央'!G24,'6 県央'!G29)</f>
        <v>64</v>
      </c>
      <c r="V9" s="739">
        <f>SUM('6 県央'!H9,'6 県央'!H14,'6 県央'!H19,'6 県央'!H24,'6 県央'!H29)</f>
        <v>33</v>
      </c>
      <c r="W9" s="739">
        <f>SUM('6 県央'!I9,'6 県央'!I14,'6 県央'!I19,'6 県央'!I24,'6 県央'!I29)</f>
        <v>76</v>
      </c>
      <c r="X9" s="739">
        <f>SUM('6 県央'!J9,'6 県央'!J14,'6 県央'!J19,'6 県央'!J24,'6 県央'!J29)</f>
        <v>35</v>
      </c>
      <c r="Y9" s="739">
        <f>SUM('6 県央'!K9,'6 県央'!K14,'6 県央'!K19,'6 県央'!K24,'6 県央'!K29)</f>
        <v>59</v>
      </c>
      <c r="Z9" s="739">
        <f>SUM('6 県央'!L9,'6 県央'!L14,'6 県央'!L19,'6 県央'!L24,'6 県央'!L29)</f>
        <v>66</v>
      </c>
      <c r="AA9">
        <v>71</v>
      </c>
    </row>
    <row r="10" spans="1:15" ht="13.5">
      <c r="A10" s="755"/>
      <c r="B10" s="230" t="s">
        <v>52</v>
      </c>
      <c r="C10" s="231">
        <v>68</v>
      </c>
      <c r="D10" s="232">
        <v>107</v>
      </c>
      <c r="E10" s="232">
        <v>131</v>
      </c>
      <c r="F10" s="232">
        <v>166</v>
      </c>
      <c r="G10" s="232">
        <v>114</v>
      </c>
      <c r="H10" s="232">
        <v>105</v>
      </c>
      <c r="I10" s="232">
        <v>132</v>
      </c>
      <c r="J10" s="232">
        <v>82</v>
      </c>
      <c r="K10" s="232">
        <v>128</v>
      </c>
      <c r="L10" s="232">
        <v>134</v>
      </c>
      <c r="M10" s="232">
        <v>125</v>
      </c>
      <c r="N10" s="232">
        <v>103</v>
      </c>
      <c r="O10" s="254">
        <f t="shared" si="0"/>
        <v>1395</v>
      </c>
    </row>
    <row r="11" spans="1:15" ht="13.5">
      <c r="A11" s="755"/>
      <c r="B11" s="230" t="s">
        <v>53</v>
      </c>
      <c r="C11" s="231">
        <v>30</v>
      </c>
      <c r="D11" s="232">
        <v>96</v>
      </c>
      <c r="E11" s="232">
        <v>34</v>
      </c>
      <c r="F11" s="232">
        <v>132</v>
      </c>
      <c r="G11" s="232">
        <v>82</v>
      </c>
      <c r="H11" s="232">
        <v>115</v>
      </c>
      <c r="I11" s="232">
        <v>205</v>
      </c>
      <c r="J11" s="232">
        <v>100</v>
      </c>
      <c r="K11" s="232">
        <v>61</v>
      </c>
      <c r="L11" s="232">
        <v>119</v>
      </c>
      <c r="M11" s="232">
        <v>75</v>
      </c>
      <c r="N11" s="232">
        <v>78</v>
      </c>
      <c r="O11" s="254">
        <f t="shared" si="0"/>
        <v>1127</v>
      </c>
    </row>
    <row r="12" spans="1:15" ht="14.25">
      <c r="A12" s="235"/>
      <c r="B12" s="230" t="s">
        <v>100</v>
      </c>
      <c r="C12" s="231">
        <v>1</v>
      </c>
      <c r="D12" s="232">
        <v>0</v>
      </c>
      <c r="E12" s="232">
        <v>2</v>
      </c>
      <c r="F12" s="232">
        <v>0</v>
      </c>
      <c r="G12" s="232">
        <v>0</v>
      </c>
      <c r="H12" s="232">
        <v>0</v>
      </c>
      <c r="I12" s="232">
        <v>3</v>
      </c>
      <c r="J12" s="232">
        <v>0</v>
      </c>
      <c r="K12" s="232">
        <v>0</v>
      </c>
      <c r="L12" s="232">
        <v>0</v>
      </c>
      <c r="M12" s="232">
        <v>7</v>
      </c>
      <c r="N12" s="232">
        <v>6</v>
      </c>
      <c r="O12" s="254">
        <f t="shared" si="0"/>
        <v>19</v>
      </c>
    </row>
    <row r="13" spans="1:15" ht="15" thickBot="1">
      <c r="A13" s="235"/>
      <c r="B13" s="247" t="s">
        <v>54</v>
      </c>
      <c r="C13" s="248">
        <v>14</v>
      </c>
      <c r="D13" s="249">
        <v>26</v>
      </c>
      <c r="E13" s="249">
        <v>26</v>
      </c>
      <c r="F13" s="249">
        <v>39</v>
      </c>
      <c r="G13" s="249">
        <v>27</v>
      </c>
      <c r="H13" s="249">
        <v>21</v>
      </c>
      <c r="I13" s="249">
        <v>16</v>
      </c>
      <c r="J13" s="249">
        <v>18</v>
      </c>
      <c r="K13" s="249">
        <v>6</v>
      </c>
      <c r="L13" s="249">
        <v>16</v>
      </c>
      <c r="M13" s="249">
        <v>7</v>
      </c>
      <c r="N13" s="249">
        <v>33</v>
      </c>
      <c r="O13" s="241">
        <f t="shared" si="0"/>
        <v>249</v>
      </c>
    </row>
    <row r="14" spans="1:27" ht="14.25" thickTop="1">
      <c r="A14" s="754" t="s">
        <v>56</v>
      </c>
      <c r="B14" s="224" t="s">
        <v>51</v>
      </c>
      <c r="C14" s="225">
        <v>39</v>
      </c>
      <c r="D14" s="226">
        <v>116</v>
      </c>
      <c r="E14" s="226">
        <v>188</v>
      </c>
      <c r="F14" s="226">
        <v>143</v>
      </c>
      <c r="G14" s="226">
        <v>99</v>
      </c>
      <c r="H14" s="226">
        <v>152</v>
      </c>
      <c r="I14" s="226">
        <v>174</v>
      </c>
      <c r="J14" s="226">
        <v>183</v>
      </c>
      <c r="K14" s="226">
        <v>170</v>
      </c>
      <c r="L14" s="226">
        <v>103</v>
      </c>
      <c r="M14" s="226">
        <v>101</v>
      </c>
      <c r="N14" s="226">
        <v>93</v>
      </c>
      <c r="O14" s="321">
        <f t="shared" si="0"/>
        <v>1561</v>
      </c>
      <c r="Q14">
        <f>SUM('7 鹿行'!C4,'7 鹿行'!C9,'7 鹿行'!C14,'7 鹿行'!C19,'7 鹿行'!C24)</f>
        <v>39</v>
      </c>
      <c r="R14">
        <f>SUM('7 鹿行'!D4,'7 鹿行'!D9,'7 鹿行'!D14,'7 鹿行'!D19,'7 鹿行'!D24)</f>
        <v>116</v>
      </c>
      <c r="S14">
        <f>SUM('7 鹿行'!E4,'7 鹿行'!E9,'7 鹿行'!E14,'7 鹿行'!E19,'7 鹿行'!E24)</f>
        <v>188</v>
      </c>
      <c r="T14">
        <f>SUM('7 鹿行'!F4,'7 鹿行'!F9,'7 鹿行'!F14,'7 鹿行'!F19,'7 鹿行'!F24)</f>
        <v>143</v>
      </c>
      <c r="U14">
        <f>SUM('7 鹿行'!G4,'7 鹿行'!G9,'7 鹿行'!G14,'7 鹿行'!G19,'7 鹿行'!G24)</f>
        <v>99</v>
      </c>
      <c r="V14">
        <f>SUM('7 鹿行'!H4,'7 鹿行'!H9,'7 鹿行'!H14,'7 鹿行'!H19,'7 鹿行'!H24)</f>
        <v>152</v>
      </c>
      <c r="W14">
        <f>SUM('7 鹿行'!I4,'7 鹿行'!I9,'7 鹿行'!I14,'7 鹿行'!I19,'7 鹿行'!I24)</f>
        <v>174</v>
      </c>
      <c r="X14">
        <f>SUM('7 鹿行'!J4,'7 鹿行'!J9,'7 鹿行'!J14,'7 鹿行'!J19,'7 鹿行'!J24)</f>
        <v>183</v>
      </c>
      <c r="Y14">
        <f>SUM('7 鹿行'!K4,'7 鹿行'!K9,'7 鹿行'!K14,'7 鹿行'!K19,'7 鹿行'!K24)</f>
        <v>170</v>
      </c>
      <c r="Z14">
        <f>SUM('7 鹿行'!L4,'7 鹿行'!L9,'7 鹿行'!L14,'7 鹿行'!L19,'7 鹿行'!L24)</f>
        <v>103</v>
      </c>
      <c r="AA14">
        <v>101</v>
      </c>
    </row>
    <row r="15" spans="1:15" ht="13.5">
      <c r="A15" s="755"/>
      <c r="B15" s="230" t="s">
        <v>52</v>
      </c>
      <c r="C15" s="231">
        <v>35</v>
      </c>
      <c r="D15" s="232">
        <v>84</v>
      </c>
      <c r="E15" s="232">
        <v>118</v>
      </c>
      <c r="F15" s="232">
        <v>101</v>
      </c>
      <c r="G15" s="232">
        <v>53</v>
      </c>
      <c r="H15" s="232">
        <v>78</v>
      </c>
      <c r="I15" s="232">
        <v>107</v>
      </c>
      <c r="J15" s="232">
        <v>87</v>
      </c>
      <c r="K15" s="232">
        <v>78</v>
      </c>
      <c r="L15" s="232">
        <v>78</v>
      </c>
      <c r="M15" s="232">
        <v>73</v>
      </c>
      <c r="N15" s="232">
        <v>61</v>
      </c>
      <c r="O15" s="254">
        <f t="shared" si="0"/>
        <v>953</v>
      </c>
    </row>
    <row r="16" spans="1:15" ht="13.5">
      <c r="A16" s="755"/>
      <c r="B16" s="230" t="s">
        <v>53</v>
      </c>
      <c r="C16" s="231">
        <v>0</v>
      </c>
      <c r="D16" s="232">
        <v>14</v>
      </c>
      <c r="E16" s="232">
        <v>56</v>
      </c>
      <c r="F16" s="232">
        <v>22</v>
      </c>
      <c r="G16" s="232">
        <v>40</v>
      </c>
      <c r="H16" s="232">
        <v>62</v>
      </c>
      <c r="I16" s="232">
        <v>57</v>
      </c>
      <c r="J16" s="232">
        <v>87</v>
      </c>
      <c r="K16" s="232">
        <v>74</v>
      </c>
      <c r="L16" s="232">
        <v>12</v>
      </c>
      <c r="M16" s="232">
        <v>16</v>
      </c>
      <c r="N16" s="232">
        <v>16</v>
      </c>
      <c r="O16" s="254">
        <f t="shared" si="0"/>
        <v>456</v>
      </c>
    </row>
    <row r="17" spans="1:15" ht="14.25">
      <c r="A17" s="235"/>
      <c r="B17" s="230" t="s">
        <v>100</v>
      </c>
      <c r="C17" s="231">
        <v>0</v>
      </c>
      <c r="D17" s="232">
        <v>0</v>
      </c>
      <c r="E17" s="232">
        <v>1</v>
      </c>
      <c r="F17" s="232">
        <v>0</v>
      </c>
      <c r="G17" s="232">
        <v>0</v>
      </c>
      <c r="H17" s="232">
        <v>0</v>
      </c>
      <c r="I17" s="232">
        <v>0</v>
      </c>
      <c r="J17" s="232">
        <v>1</v>
      </c>
      <c r="K17" s="232">
        <v>2</v>
      </c>
      <c r="L17" s="232">
        <v>0</v>
      </c>
      <c r="M17" s="232">
        <v>0</v>
      </c>
      <c r="N17" s="232">
        <v>0</v>
      </c>
      <c r="O17" s="254">
        <f t="shared" si="0"/>
        <v>4</v>
      </c>
    </row>
    <row r="18" spans="1:15" ht="15" thickBot="1">
      <c r="A18" s="236"/>
      <c r="B18" s="237" t="s">
        <v>54</v>
      </c>
      <c r="C18" s="238">
        <v>4</v>
      </c>
      <c r="D18" s="239">
        <v>18</v>
      </c>
      <c r="E18" s="239">
        <v>13</v>
      </c>
      <c r="F18" s="239">
        <v>20</v>
      </c>
      <c r="G18" s="239">
        <v>6</v>
      </c>
      <c r="H18" s="239">
        <v>12</v>
      </c>
      <c r="I18" s="239">
        <v>10</v>
      </c>
      <c r="J18" s="239">
        <v>8</v>
      </c>
      <c r="K18" s="239">
        <v>16</v>
      </c>
      <c r="L18" s="239">
        <v>13</v>
      </c>
      <c r="M18" s="239">
        <v>12</v>
      </c>
      <c r="N18" s="239">
        <v>16</v>
      </c>
      <c r="O18" s="241">
        <f t="shared" si="0"/>
        <v>148</v>
      </c>
    </row>
    <row r="19" spans="1:27" ht="14.25" thickTop="1">
      <c r="A19" s="754" t="s">
        <v>57</v>
      </c>
      <c r="B19" s="242" t="s">
        <v>51</v>
      </c>
      <c r="C19" s="243">
        <v>571</v>
      </c>
      <c r="D19" s="244">
        <v>636</v>
      </c>
      <c r="E19" s="244">
        <v>765</v>
      </c>
      <c r="F19" s="244">
        <v>718</v>
      </c>
      <c r="G19" s="244">
        <v>447</v>
      </c>
      <c r="H19" s="244">
        <v>501</v>
      </c>
      <c r="I19" s="244">
        <v>585</v>
      </c>
      <c r="J19" s="244">
        <v>546</v>
      </c>
      <c r="K19" s="244">
        <v>658</v>
      </c>
      <c r="L19" s="244">
        <v>675</v>
      </c>
      <c r="M19" s="244">
        <v>600</v>
      </c>
      <c r="N19" s="244">
        <v>421</v>
      </c>
      <c r="O19" s="321">
        <f t="shared" si="0"/>
        <v>7123</v>
      </c>
      <c r="Q19" s="739">
        <f>SUM('8 県南'!C9,'8 県南'!C14,'8 県南'!C24,'8 県南'!C34,'8 県南'!C39,'8 県南'!C44,'8 県南'!C49,'8 県南'!C54,'8 県南'!C59,'8 県南'!C64,'8 県南'!C69)</f>
        <v>253</v>
      </c>
      <c r="R19" s="739">
        <f>SUM('8 県南'!D9,'8 県南'!D14,'8 県南'!D24,'8 県南'!D34,'8 県南'!D39,'8 県南'!D44,'8 県南'!D49,'8 県南'!D54,'8 県南'!D59,'8 県南'!D64,'8 県南'!D69)</f>
        <v>272</v>
      </c>
      <c r="S19" s="739">
        <f>SUM('8 県南'!E9,'8 県南'!E14,'8 県南'!E24,'8 県南'!E34,'8 県南'!E39,'8 県南'!E44,'8 県南'!E49,'8 県南'!E54,'8 県南'!E59,'8 県南'!E64,'8 県南'!E69)</f>
        <v>232</v>
      </c>
      <c r="T19" s="739">
        <f>SUM('8 県南'!F9,'8 県南'!F14,'8 県南'!F24,'8 県南'!F34,'8 県南'!F39,'8 県南'!F44,'8 県南'!F49,'8 県南'!F54,'8 県南'!F59,'8 県南'!F64,'8 県南'!F69)</f>
        <v>315</v>
      </c>
      <c r="U19" s="739">
        <f>SUM('8 県南'!G9,'8 県南'!G14,'8 県南'!G24,'8 県南'!G34,'8 県南'!G39,'8 県南'!G44,'8 県南'!G49,'8 県南'!G54,'8 県南'!G59,'8 県南'!G64,'8 県南'!G69)</f>
        <v>204</v>
      </c>
      <c r="V19" s="739">
        <f>SUM('8 県南'!H9,'8 県南'!H14,'8 県南'!H24,'8 県南'!H34,'8 県南'!H39,'8 県南'!H44,'8 県南'!H49,'8 県南'!H54,'8 県南'!H59,'8 県南'!H64,'8 県南'!H69)</f>
        <v>247</v>
      </c>
      <c r="W19" s="739">
        <f>SUM('8 県南'!I9,'8 県南'!I14,'8 県南'!I24,'8 県南'!I34,'8 県南'!I39,'8 県南'!I44,'8 県南'!I49,'8 県南'!I54,'8 県南'!I59,'8 県南'!I64,'8 県南'!I69)</f>
        <v>265</v>
      </c>
      <c r="X19" s="739">
        <f>SUM('8 県南'!J9,'8 県南'!J14,'8 県南'!J24,'8 県南'!J34,'8 県南'!J39,'8 県南'!J44,'8 県南'!J49,'8 県南'!J54,'8 県南'!J59,'8 県南'!J64,'8 県南'!J69)</f>
        <v>292</v>
      </c>
      <c r="Y19" s="739">
        <f>SUM('8 県南'!K9,'8 県南'!K14,'8 県南'!K24,'8 県南'!K34,'8 県南'!K39,'8 県南'!K44,'8 県南'!K49,'8 県南'!K54,'8 県南'!K59,'8 県南'!K64,'8 県南'!K69)</f>
        <v>362</v>
      </c>
      <c r="Z19" s="739">
        <f>SUM('8 県南'!L9,'8 県南'!L14,'8 県南'!L24,'8 県南'!L34,'8 県南'!L39,'8 県南'!L44,'8 県南'!L49,'8 県南'!L54,'8 県南'!L59,'8 県南'!L64,'8 県南'!L69)</f>
        <v>349</v>
      </c>
      <c r="AA19">
        <v>338</v>
      </c>
    </row>
    <row r="20" spans="1:15" ht="13.5">
      <c r="A20" s="755"/>
      <c r="B20" s="230" t="s">
        <v>52</v>
      </c>
      <c r="C20" s="231">
        <v>289</v>
      </c>
      <c r="D20" s="232">
        <v>262</v>
      </c>
      <c r="E20" s="232">
        <v>254</v>
      </c>
      <c r="F20" s="232">
        <v>291</v>
      </c>
      <c r="G20" s="232">
        <v>272</v>
      </c>
      <c r="H20" s="232">
        <v>251</v>
      </c>
      <c r="I20" s="232">
        <v>231</v>
      </c>
      <c r="J20" s="232">
        <v>241</v>
      </c>
      <c r="K20" s="232">
        <v>301</v>
      </c>
      <c r="L20" s="232">
        <v>312</v>
      </c>
      <c r="M20" s="232">
        <v>247</v>
      </c>
      <c r="N20" s="232">
        <v>186</v>
      </c>
      <c r="O20" s="254">
        <f t="shared" si="0"/>
        <v>3137</v>
      </c>
    </row>
    <row r="21" spans="1:15" ht="13.5">
      <c r="A21" s="755"/>
      <c r="B21" s="230" t="s">
        <v>53</v>
      </c>
      <c r="C21" s="231">
        <v>255</v>
      </c>
      <c r="D21" s="232">
        <v>344</v>
      </c>
      <c r="E21" s="232">
        <v>352</v>
      </c>
      <c r="F21" s="232">
        <v>384</v>
      </c>
      <c r="G21" s="232">
        <v>130</v>
      </c>
      <c r="H21" s="232">
        <v>182</v>
      </c>
      <c r="I21" s="232">
        <v>254</v>
      </c>
      <c r="J21" s="232">
        <v>222</v>
      </c>
      <c r="K21" s="232">
        <v>273</v>
      </c>
      <c r="L21" s="232">
        <v>288</v>
      </c>
      <c r="M21" s="232">
        <v>251</v>
      </c>
      <c r="N21" s="232">
        <v>166</v>
      </c>
      <c r="O21" s="254">
        <f t="shared" si="0"/>
        <v>3101</v>
      </c>
    </row>
    <row r="22" spans="1:15" ht="14.25">
      <c r="A22" s="235"/>
      <c r="B22" s="230" t="s">
        <v>100</v>
      </c>
      <c r="C22" s="231">
        <v>0</v>
      </c>
      <c r="D22" s="232">
        <v>1</v>
      </c>
      <c r="E22" s="232">
        <v>100</v>
      </c>
      <c r="F22" s="232">
        <v>0</v>
      </c>
      <c r="G22" s="232">
        <v>0</v>
      </c>
      <c r="H22" s="232">
        <v>1</v>
      </c>
      <c r="I22" s="232">
        <v>0</v>
      </c>
      <c r="J22" s="232">
        <v>0</v>
      </c>
      <c r="K22" s="232">
        <v>1</v>
      </c>
      <c r="L22" s="232">
        <v>0</v>
      </c>
      <c r="M22" s="232">
        <v>0</v>
      </c>
      <c r="N22" s="232">
        <v>3</v>
      </c>
      <c r="O22" s="254">
        <f t="shared" si="0"/>
        <v>106</v>
      </c>
    </row>
    <row r="23" spans="1:15" ht="15" thickBot="1">
      <c r="A23" s="235"/>
      <c r="B23" s="247" t="s">
        <v>54</v>
      </c>
      <c r="C23" s="248">
        <v>27</v>
      </c>
      <c r="D23" s="249">
        <v>29</v>
      </c>
      <c r="E23" s="249">
        <v>59</v>
      </c>
      <c r="F23" s="249">
        <v>43</v>
      </c>
      <c r="G23" s="249">
        <v>45</v>
      </c>
      <c r="H23" s="249">
        <v>67</v>
      </c>
      <c r="I23" s="249">
        <v>100</v>
      </c>
      <c r="J23" s="249">
        <v>83</v>
      </c>
      <c r="K23" s="249">
        <v>83</v>
      </c>
      <c r="L23" s="249">
        <v>75</v>
      </c>
      <c r="M23" s="249">
        <v>102</v>
      </c>
      <c r="N23" s="249">
        <v>66</v>
      </c>
      <c r="O23" s="253">
        <f t="shared" si="0"/>
        <v>779</v>
      </c>
    </row>
    <row r="24" spans="1:27" ht="14.25" thickTop="1">
      <c r="A24" s="754" t="s">
        <v>58</v>
      </c>
      <c r="B24" s="224" t="s">
        <v>51</v>
      </c>
      <c r="C24" s="225">
        <v>197</v>
      </c>
      <c r="D24" s="226">
        <v>274</v>
      </c>
      <c r="E24" s="226">
        <v>307</v>
      </c>
      <c r="F24" s="226">
        <v>182</v>
      </c>
      <c r="G24" s="226">
        <v>237</v>
      </c>
      <c r="H24" s="226">
        <v>254</v>
      </c>
      <c r="I24" s="226">
        <v>272</v>
      </c>
      <c r="J24" s="226">
        <v>179</v>
      </c>
      <c r="K24" s="226">
        <v>248</v>
      </c>
      <c r="L24" s="226">
        <v>266</v>
      </c>
      <c r="M24" s="226">
        <v>258</v>
      </c>
      <c r="N24" s="227">
        <v>191</v>
      </c>
      <c r="O24" s="251">
        <f t="shared" si="0"/>
        <v>2865</v>
      </c>
      <c r="Q24" s="739">
        <f>SUM('9 県西'!C9,'9 県西'!C14,'9 県西'!C19,'9 県西'!C24,'9 県西'!C29,'9 県西'!C34,'9 県西'!C39,'9 県西'!C44,'9 県西'!C49)</f>
        <v>144</v>
      </c>
      <c r="R24" s="739">
        <f>SUM('9 県西'!D9,'9 県西'!D14,'9 県西'!D19,'9 県西'!D24,'9 県西'!D29,'9 県西'!D34,'9 県西'!D39,'9 県西'!D44,'9 県西'!D49)</f>
        <v>151</v>
      </c>
      <c r="S24" s="739">
        <f>SUM('9 県西'!E9,'9 県西'!E14,'9 県西'!E19,'9 県西'!E24,'9 県西'!E29,'9 県西'!E34,'9 県西'!E39,'9 県西'!E44,'9 県西'!E49)</f>
        <v>196</v>
      </c>
      <c r="T24" s="739">
        <f>SUM('9 県西'!F9,'9 県西'!F14,'9 県西'!F19,'9 県西'!F24,'9 県西'!F29,'9 県西'!F34,'9 県西'!F39,'9 県西'!F44,'9 県西'!F49)</f>
        <v>136</v>
      </c>
      <c r="U24" s="739">
        <f>SUM('9 県西'!G9,'9 県西'!G14,'9 県西'!G19,'9 県西'!G24,'9 県西'!G29,'9 県西'!G34,'9 県西'!G39,'9 県西'!G44,'9 県西'!G49)</f>
        <v>163</v>
      </c>
      <c r="V24" s="739">
        <f>SUM('9 県西'!H9,'9 県西'!H14,'9 県西'!H19,'9 県西'!H24,'9 県西'!H29,'9 県西'!H34,'9 県西'!H39,'9 県西'!H44,'9 県西'!H49)</f>
        <v>169</v>
      </c>
      <c r="W24" s="739">
        <f>SUM('9 県西'!I9,'9 県西'!I14,'9 県西'!I19,'9 県西'!I24,'9 県西'!I29,'9 県西'!I34,'9 県西'!I39,'9 県西'!I44,'9 県西'!I49)</f>
        <v>171</v>
      </c>
      <c r="X24" s="739">
        <f>SUM('9 県西'!J9,'9 県西'!J14,'9 県西'!J19,'9 県西'!J24,'9 県西'!J29,'9 県西'!J34,'9 県西'!J39,'9 県西'!J44,'9 県西'!J49)</f>
        <v>124</v>
      </c>
      <c r="Y24" s="739">
        <f>SUM('9 県西'!K9,'9 県西'!K14,'9 県西'!K19,'9 県西'!K24,'9 県西'!K29,'9 県西'!K34,'9 県西'!K39,'9 県西'!K44,'9 県西'!K49)</f>
        <v>158</v>
      </c>
      <c r="Z24" s="739">
        <f>SUM('9 県西'!L9,'9 県西'!L14,'9 県西'!L19,'9 県西'!L24,'9 県西'!L29,'9 県西'!L34,'9 県西'!L39,'9 県西'!L44,'9 県西'!L49)</f>
        <v>219</v>
      </c>
      <c r="AA24">
        <v>185</v>
      </c>
    </row>
    <row r="25" spans="1:15" ht="13.5">
      <c r="A25" s="755"/>
      <c r="B25" s="230" t="s">
        <v>52</v>
      </c>
      <c r="C25" s="231">
        <v>139</v>
      </c>
      <c r="D25" s="232">
        <v>144</v>
      </c>
      <c r="E25" s="232">
        <v>173</v>
      </c>
      <c r="F25" s="232">
        <v>135</v>
      </c>
      <c r="G25" s="232">
        <v>159</v>
      </c>
      <c r="H25" s="232">
        <v>108</v>
      </c>
      <c r="I25" s="232">
        <v>146</v>
      </c>
      <c r="J25" s="232">
        <v>125</v>
      </c>
      <c r="K25" s="232">
        <v>147</v>
      </c>
      <c r="L25" s="232">
        <v>164</v>
      </c>
      <c r="M25" s="232">
        <v>174</v>
      </c>
      <c r="N25" s="233">
        <v>137</v>
      </c>
      <c r="O25" s="254">
        <f t="shared" si="0"/>
        <v>1751</v>
      </c>
    </row>
    <row r="26" spans="1:15" ht="13.5">
      <c r="A26" s="755"/>
      <c r="B26" s="230" t="s">
        <v>53</v>
      </c>
      <c r="C26" s="231">
        <v>52</v>
      </c>
      <c r="D26" s="232">
        <v>121</v>
      </c>
      <c r="E26" s="232">
        <v>121</v>
      </c>
      <c r="F26" s="232">
        <v>34</v>
      </c>
      <c r="G26" s="232">
        <v>60</v>
      </c>
      <c r="H26" s="232">
        <v>134</v>
      </c>
      <c r="I26" s="232">
        <v>109</v>
      </c>
      <c r="J26" s="232">
        <v>46</v>
      </c>
      <c r="K26" s="232">
        <v>95</v>
      </c>
      <c r="L26" s="232">
        <v>72</v>
      </c>
      <c r="M26" s="232">
        <v>58</v>
      </c>
      <c r="N26" s="233">
        <v>34</v>
      </c>
      <c r="O26" s="254">
        <f t="shared" si="0"/>
        <v>936</v>
      </c>
    </row>
    <row r="27" spans="1:15" ht="14.25">
      <c r="A27" s="235"/>
      <c r="B27" s="230" t="s">
        <v>100</v>
      </c>
      <c r="C27" s="231">
        <v>0</v>
      </c>
      <c r="D27" s="232">
        <v>0</v>
      </c>
      <c r="E27" s="232">
        <v>0</v>
      </c>
      <c r="F27" s="232">
        <v>0</v>
      </c>
      <c r="G27" s="232">
        <v>0</v>
      </c>
      <c r="H27" s="232">
        <v>2</v>
      </c>
      <c r="I27" s="232">
        <v>0</v>
      </c>
      <c r="J27" s="232">
        <v>0</v>
      </c>
      <c r="K27" s="232">
        <v>0</v>
      </c>
      <c r="L27" s="232">
        <v>0</v>
      </c>
      <c r="M27" s="232">
        <v>0</v>
      </c>
      <c r="N27" s="233">
        <v>0</v>
      </c>
      <c r="O27" s="254">
        <f t="shared" si="0"/>
        <v>2</v>
      </c>
    </row>
    <row r="28" spans="1:15" ht="15" thickBot="1">
      <c r="A28" s="236"/>
      <c r="B28" s="237" t="s">
        <v>54</v>
      </c>
      <c r="C28" s="238">
        <v>6</v>
      </c>
      <c r="D28" s="239">
        <v>9</v>
      </c>
      <c r="E28" s="239">
        <v>13</v>
      </c>
      <c r="F28" s="239">
        <v>13</v>
      </c>
      <c r="G28" s="239">
        <v>18</v>
      </c>
      <c r="H28" s="239">
        <v>10</v>
      </c>
      <c r="I28" s="239">
        <v>17</v>
      </c>
      <c r="J28" s="239">
        <v>8</v>
      </c>
      <c r="K28" s="239">
        <v>6</v>
      </c>
      <c r="L28" s="239">
        <v>30</v>
      </c>
      <c r="M28" s="239">
        <v>26</v>
      </c>
      <c r="N28" s="240">
        <v>20</v>
      </c>
      <c r="O28" s="253">
        <f t="shared" si="0"/>
        <v>176</v>
      </c>
    </row>
    <row r="29" spans="1:27" ht="14.25" thickTop="1">
      <c r="A29" s="754" t="s">
        <v>49</v>
      </c>
      <c r="B29" s="481" t="s">
        <v>51</v>
      </c>
      <c r="C29" s="334">
        <f>C24+C19+C14+C9+C4</f>
        <v>1197</v>
      </c>
      <c r="D29" s="244">
        <f>D24+D19+D14+D9+D4</f>
        <v>1464</v>
      </c>
      <c r="E29" s="244">
        <f aca="true" t="shared" si="1" ref="E29:N29">E24+E19+E14+E9+E4</f>
        <v>1884</v>
      </c>
      <c r="F29" s="244">
        <f t="shared" si="1"/>
        <v>1654</v>
      </c>
      <c r="G29" s="244">
        <f t="shared" si="1"/>
        <v>1317</v>
      </c>
      <c r="H29" s="244">
        <f t="shared" si="1"/>
        <v>1508</v>
      </c>
      <c r="I29" s="244">
        <f t="shared" si="1"/>
        <v>1733</v>
      </c>
      <c r="J29" s="244">
        <f t="shared" si="1"/>
        <v>1504</v>
      </c>
      <c r="K29" s="244">
        <f t="shared" si="1"/>
        <v>1623</v>
      </c>
      <c r="L29" s="244">
        <f t="shared" si="1"/>
        <v>1578</v>
      </c>
      <c r="M29" s="244">
        <f t="shared" si="1"/>
        <v>1494</v>
      </c>
      <c r="N29" s="227">
        <f t="shared" si="1"/>
        <v>1210</v>
      </c>
      <c r="O29" s="251">
        <f t="shared" si="0"/>
        <v>18166</v>
      </c>
      <c r="Q29" s="739">
        <f aca="true" t="shared" si="2" ref="Q29:V29">SUM(Q4,Q9,Q14,Q19,Q24)</f>
        <v>550</v>
      </c>
      <c r="R29" s="739">
        <f t="shared" si="2"/>
        <v>615</v>
      </c>
      <c r="S29" s="739">
        <f t="shared" si="2"/>
        <v>837</v>
      </c>
      <c r="T29" s="739">
        <f t="shared" si="2"/>
        <v>862</v>
      </c>
      <c r="U29" s="739">
        <f t="shared" si="2"/>
        <v>589</v>
      </c>
      <c r="V29" s="739">
        <f t="shared" si="2"/>
        <v>634</v>
      </c>
      <c r="W29" s="739">
        <f>SUM(W4,W9,W14,W19,W24)</f>
        <v>737</v>
      </c>
      <c r="X29" s="739">
        <f>SUM(X4,X9,X14,X19,X24)</f>
        <v>685</v>
      </c>
      <c r="Y29" s="739">
        <f>SUM(Y4,Y9,Y14,Y19,Y24)</f>
        <v>812</v>
      </c>
      <c r="Z29" s="739">
        <f>SUM(Z4,Z9,Z14,Z19,Z24)</f>
        <v>836</v>
      </c>
      <c r="AA29" s="739">
        <f>SUM(AA4,AA9,AA14,AA19,AA24)</f>
        <v>866</v>
      </c>
    </row>
    <row r="30" spans="1:15" ht="13.5">
      <c r="A30" s="755"/>
      <c r="B30" s="252" t="s">
        <v>52</v>
      </c>
      <c r="C30" s="434">
        <f aca="true" t="shared" si="3" ref="C30:N33">C25+C20+C15+C10+C5</f>
        <v>707</v>
      </c>
      <c r="D30" s="232">
        <f t="shared" si="3"/>
        <v>761</v>
      </c>
      <c r="E30" s="232">
        <f t="shared" si="3"/>
        <v>886</v>
      </c>
      <c r="F30" s="232">
        <f t="shared" si="3"/>
        <v>883</v>
      </c>
      <c r="G30" s="232">
        <f t="shared" si="3"/>
        <v>756</v>
      </c>
      <c r="H30" s="232">
        <f t="shared" si="3"/>
        <v>699</v>
      </c>
      <c r="I30" s="232">
        <f t="shared" si="3"/>
        <v>773</v>
      </c>
      <c r="J30" s="232">
        <f t="shared" si="3"/>
        <v>721</v>
      </c>
      <c r="K30" s="232">
        <f t="shared" si="3"/>
        <v>839</v>
      </c>
      <c r="L30" s="232">
        <f t="shared" si="3"/>
        <v>845</v>
      </c>
      <c r="M30" s="232">
        <f t="shared" si="3"/>
        <v>774</v>
      </c>
      <c r="N30" s="233">
        <f t="shared" si="3"/>
        <v>628</v>
      </c>
      <c r="O30" s="254">
        <f t="shared" si="0"/>
        <v>9272</v>
      </c>
    </row>
    <row r="31" spans="1:15" ht="13.5">
      <c r="A31" s="755"/>
      <c r="B31" s="252" t="s">
        <v>53</v>
      </c>
      <c r="C31" s="434">
        <f t="shared" si="3"/>
        <v>429</v>
      </c>
      <c r="D31" s="232">
        <f t="shared" si="3"/>
        <v>609</v>
      </c>
      <c r="E31" s="232">
        <f t="shared" si="3"/>
        <v>748</v>
      </c>
      <c r="F31" s="232">
        <f t="shared" si="3"/>
        <v>638</v>
      </c>
      <c r="G31" s="232">
        <f t="shared" si="3"/>
        <v>457</v>
      </c>
      <c r="H31" s="232">
        <f t="shared" si="3"/>
        <v>678</v>
      </c>
      <c r="I31" s="232">
        <f t="shared" si="3"/>
        <v>782</v>
      </c>
      <c r="J31" s="232">
        <f t="shared" si="3"/>
        <v>659</v>
      </c>
      <c r="K31" s="232">
        <f t="shared" si="3"/>
        <v>609</v>
      </c>
      <c r="L31" s="232">
        <f t="shared" si="3"/>
        <v>589</v>
      </c>
      <c r="M31" s="232">
        <f t="shared" si="3"/>
        <v>548</v>
      </c>
      <c r="N31" s="233">
        <f t="shared" si="3"/>
        <v>421</v>
      </c>
      <c r="O31" s="254">
        <f t="shared" si="0"/>
        <v>7167</v>
      </c>
    </row>
    <row r="32" spans="1:15" ht="14.25">
      <c r="A32" s="235"/>
      <c r="B32" s="252" t="s">
        <v>100</v>
      </c>
      <c r="C32" s="434">
        <f t="shared" si="3"/>
        <v>2</v>
      </c>
      <c r="D32" s="232">
        <f t="shared" si="3"/>
        <v>1</v>
      </c>
      <c r="E32" s="232">
        <f t="shared" si="3"/>
        <v>103</v>
      </c>
      <c r="F32" s="232">
        <f t="shared" si="3"/>
        <v>0</v>
      </c>
      <c r="G32" s="232">
        <f t="shared" si="3"/>
        <v>0</v>
      </c>
      <c r="H32" s="232">
        <f t="shared" si="3"/>
        <v>3</v>
      </c>
      <c r="I32" s="232">
        <f t="shared" si="3"/>
        <v>3</v>
      </c>
      <c r="J32" s="232">
        <f t="shared" si="3"/>
        <v>1</v>
      </c>
      <c r="K32" s="232">
        <f t="shared" si="3"/>
        <v>3</v>
      </c>
      <c r="L32" s="232">
        <f t="shared" si="3"/>
        <v>0</v>
      </c>
      <c r="M32" s="232">
        <f t="shared" si="3"/>
        <v>7</v>
      </c>
      <c r="N32" s="233">
        <f t="shared" si="3"/>
        <v>9</v>
      </c>
      <c r="O32" s="254">
        <f t="shared" si="0"/>
        <v>132</v>
      </c>
    </row>
    <row r="33" spans="1:15" ht="15" thickBot="1">
      <c r="A33" s="255"/>
      <c r="B33" s="256" t="s">
        <v>54</v>
      </c>
      <c r="C33" s="338">
        <f t="shared" si="3"/>
        <v>59</v>
      </c>
      <c r="D33" s="257">
        <f t="shared" si="3"/>
        <v>93</v>
      </c>
      <c r="E33" s="257">
        <f t="shared" si="3"/>
        <v>147</v>
      </c>
      <c r="F33" s="257">
        <f t="shared" si="3"/>
        <v>133</v>
      </c>
      <c r="G33" s="257">
        <f t="shared" si="3"/>
        <v>104</v>
      </c>
      <c r="H33" s="257">
        <f t="shared" si="3"/>
        <v>128</v>
      </c>
      <c r="I33" s="257">
        <f t="shared" si="3"/>
        <v>175</v>
      </c>
      <c r="J33" s="257">
        <f t="shared" si="3"/>
        <v>123</v>
      </c>
      <c r="K33" s="257">
        <f t="shared" si="3"/>
        <v>172</v>
      </c>
      <c r="L33" s="257">
        <f t="shared" si="3"/>
        <v>144</v>
      </c>
      <c r="M33" s="257">
        <f t="shared" si="3"/>
        <v>165</v>
      </c>
      <c r="N33" s="339">
        <f t="shared" si="3"/>
        <v>152</v>
      </c>
      <c r="O33" s="340">
        <f t="shared" si="0"/>
        <v>1595</v>
      </c>
    </row>
    <row r="34" spans="1:15" ht="13.5">
      <c r="A34" s="215"/>
      <c r="B34" s="215"/>
      <c r="C34" s="215"/>
      <c r="D34" s="215"/>
      <c r="E34" s="215"/>
      <c r="F34" s="215"/>
      <c r="G34" s="215"/>
      <c r="H34" s="215"/>
      <c r="I34" s="215"/>
      <c r="J34" s="215"/>
      <c r="K34" s="215"/>
      <c r="L34" s="215"/>
      <c r="M34" s="215"/>
      <c r="N34" s="215"/>
      <c r="O34" s="215"/>
    </row>
    <row r="35" spans="1:15" ht="13.5">
      <c r="A35" s="738" t="s">
        <v>200</v>
      </c>
      <c r="B35" s="737"/>
      <c r="C35" s="739">
        <v>550</v>
      </c>
      <c r="D35" s="739">
        <v>615</v>
      </c>
      <c r="E35" s="739">
        <v>837</v>
      </c>
      <c r="F35" s="739">
        <v>862</v>
      </c>
      <c r="G35" s="215">
        <v>589</v>
      </c>
      <c r="H35" s="739">
        <v>634</v>
      </c>
      <c r="I35" s="215">
        <v>737</v>
      </c>
      <c r="J35" s="215">
        <v>685</v>
      </c>
      <c r="K35" s="215">
        <v>812</v>
      </c>
      <c r="L35" s="215">
        <v>836</v>
      </c>
      <c r="M35" s="215">
        <v>866</v>
      </c>
      <c r="N35" s="215"/>
      <c r="O35" s="741">
        <f>SUM(C35:N35)</f>
        <v>8023</v>
      </c>
    </row>
    <row r="36" spans="1:15" ht="14.25">
      <c r="A36" s="215"/>
      <c r="B36" s="259" t="s">
        <v>139</v>
      </c>
      <c r="C36" s="260"/>
      <c r="D36" s="260"/>
      <c r="E36" s="260"/>
      <c r="F36" s="260"/>
      <c r="G36" s="260"/>
      <c r="H36" s="260"/>
      <c r="I36" s="260"/>
      <c r="J36" s="261"/>
      <c r="K36" s="7"/>
      <c r="L36" s="7"/>
      <c r="M36" s="7"/>
      <c r="N36" s="7"/>
      <c r="O36" s="7"/>
    </row>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codeName="Sheet6"/>
  <dimension ref="A1:O103"/>
  <sheetViews>
    <sheetView zoomScale="75" zoomScaleNormal="75" zoomScaleSheetLayoutView="100" workbookViewId="0" topLeftCell="A1">
      <pane xSplit="2" ySplit="3" topLeftCell="F34" activePane="bottomRight" state="frozen"/>
      <selection pane="topLeft" activeCell="C25" sqref="C25"/>
      <selection pane="topRight" activeCell="C25" sqref="C25"/>
      <selection pane="bottomLeft" activeCell="C25" sqref="C25"/>
      <selection pane="bottomRight" activeCell="N48" sqref="N48"/>
    </sheetView>
  </sheetViews>
  <sheetFormatPr defaultColWidth="9.00390625" defaultRowHeight="13.5"/>
  <cols>
    <col min="1" max="1" width="14.75390625" style="0" bestFit="1" customWidth="1"/>
    <col min="2" max="2" width="9.50390625" style="0" bestFit="1" customWidth="1"/>
  </cols>
  <sheetData>
    <row r="1" spans="1:15" ht="17.25">
      <c r="A1" s="262"/>
      <c r="B1" s="263" t="s">
        <v>50</v>
      </c>
      <c r="C1" s="263" t="s">
        <v>59</v>
      </c>
      <c r="D1" s="263"/>
      <c r="E1" s="263"/>
      <c r="F1" s="263"/>
      <c r="G1" s="263" t="s">
        <v>185</v>
      </c>
      <c r="H1" s="263"/>
      <c r="I1" s="262"/>
      <c r="J1" s="262"/>
      <c r="K1" s="262"/>
      <c r="L1" s="262"/>
      <c r="M1" s="262"/>
      <c r="N1" s="262"/>
      <c r="O1" s="262"/>
    </row>
    <row r="2" spans="1:15" ht="14.25" thickBot="1">
      <c r="A2" s="262"/>
      <c r="B2" s="262"/>
      <c r="C2" s="262"/>
      <c r="D2" s="262"/>
      <c r="E2" s="262"/>
      <c r="F2" s="262"/>
      <c r="G2" s="262"/>
      <c r="H2" s="262"/>
      <c r="I2" s="262"/>
      <c r="J2" s="262"/>
      <c r="K2" s="262"/>
      <c r="L2" s="262"/>
      <c r="M2" s="262"/>
      <c r="N2" s="262"/>
      <c r="O2" s="262"/>
    </row>
    <row r="3" spans="1:15" ht="18" thickBot="1">
      <c r="A3" s="264" t="s">
        <v>140</v>
      </c>
      <c r="B3" s="265" t="s">
        <v>48</v>
      </c>
      <c r="C3" s="266" t="s">
        <v>2</v>
      </c>
      <c r="D3" s="267" t="s">
        <v>3</v>
      </c>
      <c r="E3" s="267" t="s">
        <v>4</v>
      </c>
      <c r="F3" s="267" t="s">
        <v>5</v>
      </c>
      <c r="G3" s="267" t="s">
        <v>6</v>
      </c>
      <c r="H3" s="267" t="s">
        <v>7</v>
      </c>
      <c r="I3" s="267" t="s">
        <v>8</v>
      </c>
      <c r="J3" s="267" t="s">
        <v>9</v>
      </c>
      <c r="K3" s="267" t="s">
        <v>10</v>
      </c>
      <c r="L3" s="267" t="s">
        <v>11</v>
      </c>
      <c r="M3" s="267" t="s">
        <v>12</v>
      </c>
      <c r="N3" s="268" t="s">
        <v>13</v>
      </c>
      <c r="O3" s="269" t="s">
        <v>49</v>
      </c>
    </row>
    <row r="4" spans="1:15" ht="15" thickTop="1">
      <c r="A4" s="270"/>
      <c r="B4" s="271" t="s">
        <v>51</v>
      </c>
      <c r="C4" s="272">
        <v>139</v>
      </c>
      <c r="D4" s="273">
        <v>50</v>
      </c>
      <c r="E4" s="273">
        <v>114</v>
      </c>
      <c r="F4" s="273">
        <v>110</v>
      </c>
      <c r="G4" s="273">
        <v>132</v>
      </c>
      <c r="H4" s="273">
        <v>160</v>
      </c>
      <c r="I4" s="273">
        <v>88</v>
      </c>
      <c r="J4" s="273">
        <v>110</v>
      </c>
      <c r="K4" s="273">
        <v>117</v>
      </c>
      <c r="L4" s="273">
        <v>65</v>
      </c>
      <c r="M4" s="273">
        <v>61</v>
      </c>
      <c r="N4" s="273">
        <v>117</v>
      </c>
      <c r="O4" s="275">
        <f>SUM(C4:N4)</f>
        <v>1263</v>
      </c>
    </row>
    <row r="5" spans="1:15" ht="14.25">
      <c r="A5" s="276"/>
      <c r="B5" s="277" t="s">
        <v>52</v>
      </c>
      <c r="C5" s="278">
        <v>66</v>
      </c>
      <c r="D5" s="279">
        <v>45</v>
      </c>
      <c r="E5" s="279">
        <v>41</v>
      </c>
      <c r="F5" s="279">
        <v>43</v>
      </c>
      <c r="G5" s="279">
        <v>35</v>
      </c>
      <c r="H5" s="279">
        <v>59</v>
      </c>
      <c r="I5" s="279">
        <v>40</v>
      </c>
      <c r="J5" s="279">
        <v>65</v>
      </c>
      <c r="K5" s="279">
        <v>51</v>
      </c>
      <c r="L5" s="279">
        <v>33</v>
      </c>
      <c r="M5" s="279">
        <v>32</v>
      </c>
      <c r="N5" s="279">
        <v>41</v>
      </c>
      <c r="O5" s="281">
        <f>SUM(C5:N5)</f>
        <v>551</v>
      </c>
    </row>
    <row r="6" spans="1:15" ht="14.25">
      <c r="A6" s="282" t="s">
        <v>141</v>
      </c>
      <c r="B6" s="277" t="s">
        <v>53</v>
      </c>
      <c r="C6" s="278">
        <v>65</v>
      </c>
      <c r="D6" s="279">
        <v>3</v>
      </c>
      <c r="E6" s="279">
        <v>64</v>
      </c>
      <c r="F6" s="279">
        <v>53</v>
      </c>
      <c r="G6" s="279">
        <v>92</v>
      </c>
      <c r="H6" s="279">
        <v>94</v>
      </c>
      <c r="I6" s="279">
        <v>34</v>
      </c>
      <c r="J6" s="279">
        <v>44</v>
      </c>
      <c r="K6" s="279">
        <v>10</v>
      </c>
      <c r="L6" s="279">
        <v>28</v>
      </c>
      <c r="M6" s="279">
        <v>25</v>
      </c>
      <c r="N6" s="279">
        <v>72</v>
      </c>
      <c r="O6" s="281">
        <f aca="true" t="shared" si="0" ref="O6:O53">SUM(C6:N6)</f>
        <v>584</v>
      </c>
    </row>
    <row r="7" spans="1:15" ht="14.25">
      <c r="A7" s="283"/>
      <c r="B7" s="277" t="s">
        <v>100</v>
      </c>
      <c r="C7" s="278">
        <v>1</v>
      </c>
      <c r="D7" s="279">
        <v>0</v>
      </c>
      <c r="E7" s="279">
        <v>0</v>
      </c>
      <c r="F7" s="279">
        <v>0</v>
      </c>
      <c r="G7" s="279">
        <v>0</v>
      </c>
      <c r="H7" s="279">
        <v>0</v>
      </c>
      <c r="I7" s="279">
        <v>0</v>
      </c>
      <c r="J7" s="279">
        <v>0</v>
      </c>
      <c r="K7" s="279">
        <v>0</v>
      </c>
      <c r="L7" s="279">
        <v>0</v>
      </c>
      <c r="M7" s="279">
        <v>0</v>
      </c>
      <c r="N7" s="279">
        <v>0</v>
      </c>
      <c r="O7" s="281">
        <f t="shared" si="0"/>
        <v>1</v>
      </c>
    </row>
    <row r="8" spans="1:15" ht="15" thickBot="1">
      <c r="A8" s="284"/>
      <c r="B8" s="285" t="s">
        <v>54</v>
      </c>
      <c r="C8" s="286">
        <v>7</v>
      </c>
      <c r="D8" s="287">
        <v>2</v>
      </c>
      <c r="E8" s="287">
        <v>9</v>
      </c>
      <c r="F8" s="287">
        <v>14</v>
      </c>
      <c r="G8" s="287">
        <v>5</v>
      </c>
      <c r="H8" s="287">
        <v>7</v>
      </c>
      <c r="I8" s="287">
        <v>14</v>
      </c>
      <c r="J8" s="287">
        <v>1</v>
      </c>
      <c r="K8" s="287">
        <v>56</v>
      </c>
      <c r="L8" s="287">
        <v>4</v>
      </c>
      <c r="M8" s="287">
        <v>4</v>
      </c>
      <c r="N8" s="287">
        <v>4</v>
      </c>
      <c r="O8" s="281">
        <f>SUM(C8:N8)</f>
        <v>127</v>
      </c>
    </row>
    <row r="9" spans="1:15" ht="14.25" thickTop="1">
      <c r="A9" s="756" t="s">
        <v>62</v>
      </c>
      <c r="B9" s="289" t="s">
        <v>51</v>
      </c>
      <c r="C9" s="290">
        <v>16</v>
      </c>
      <c r="D9" s="291">
        <v>15</v>
      </c>
      <c r="E9" s="291">
        <v>44</v>
      </c>
      <c r="F9" s="291">
        <v>12</v>
      </c>
      <c r="G9" s="291">
        <v>11</v>
      </c>
      <c r="H9" s="291">
        <v>11</v>
      </c>
      <c r="I9" s="291">
        <v>8</v>
      </c>
      <c r="J9" s="291">
        <v>14</v>
      </c>
      <c r="K9" s="291">
        <v>10</v>
      </c>
      <c r="L9" s="291">
        <v>11</v>
      </c>
      <c r="M9" s="291">
        <v>10</v>
      </c>
      <c r="N9" s="291">
        <v>10</v>
      </c>
      <c r="O9" s="275">
        <f t="shared" si="0"/>
        <v>172</v>
      </c>
    </row>
    <row r="10" spans="1:15" ht="13.5">
      <c r="A10" s="757"/>
      <c r="B10" s="277" t="s">
        <v>52</v>
      </c>
      <c r="C10" s="278">
        <v>16</v>
      </c>
      <c r="D10" s="279">
        <v>15</v>
      </c>
      <c r="E10" s="279">
        <v>9</v>
      </c>
      <c r="F10" s="279">
        <v>10</v>
      </c>
      <c r="G10" s="279">
        <v>11</v>
      </c>
      <c r="H10" s="279">
        <v>11</v>
      </c>
      <c r="I10" s="279">
        <v>5</v>
      </c>
      <c r="J10" s="279">
        <v>14</v>
      </c>
      <c r="K10" s="279">
        <v>10</v>
      </c>
      <c r="L10" s="279">
        <v>11</v>
      </c>
      <c r="M10" s="279">
        <v>10</v>
      </c>
      <c r="N10" s="279">
        <v>10</v>
      </c>
      <c r="O10" s="281">
        <f t="shared" si="0"/>
        <v>132</v>
      </c>
    </row>
    <row r="11" spans="1:15" ht="13.5">
      <c r="A11" s="757"/>
      <c r="B11" s="277" t="s">
        <v>53</v>
      </c>
      <c r="C11" s="278">
        <v>0</v>
      </c>
      <c r="D11" s="279">
        <v>0</v>
      </c>
      <c r="E11" s="279">
        <v>35</v>
      </c>
      <c r="F11" s="279">
        <v>2</v>
      </c>
      <c r="G11" s="279">
        <v>0</v>
      </c>
      <c r="H11" s="279">
        <v>0</v>
      </c>
      <c r="I11" s="279">
        <v>0</v>
      </c>
      <c r="J11" s="279">
        <v>0</v>
      </c>
      <c r="K11" s="279">
        <v>0</v>
      </c>
      <c r="L11" s="279">
        <v>0</v>
      </c>
      <c r="M11" s="279">
        <v>0</v>
      </c>
      <c r="N11" s="279">
        <v>0</v>
      </c>
      <c r="O11" s="281">
        <f t="shared" si="0"/>
        <v>37</v>
      </c>
    </row>
    <row r="12" spans="1:15" ht="14.25">
      <c r="A12" s="283"/>
      <c r="B12" s="277" t="s">
        <v>100</v>
      </c>
      <c r="C12" s="278">
        <v>0</v>
      </c>
      <c r="D12" s="279">
        <v>0</v>
      </c>
      <c r="E12" s="279">
        <v>0</v>
      </c>
      <c r="F12" s="279">
        <v>0</v>
      </c>
      <c r="G12" s="279">
        <v>0</v>
      </c>
      <c r="H12" s="279">
        <v>0</v>
      </c>
      <c r="I12" s="279">
        <v>0</v>
      </c>
      <c r="J12" s="279">
        <v>0</v>
      </c>
      <c r="K12" s="279">
        <v>0</v>
      </c>
      <c r="L12" s="279">
        <v>0</v>
      </c>
      <c r="M12" s="279">
        <v>0</v>
      </c>
      <c r="N12" s="279">
        <v>0</v>
      </c>
      <c r="O12" s="281">
        <f t="shared" si="0"/>
        <v>0</v>
      </c>
    </row>
    <row r="13" spans="1:15" ht="15" thickBot="1">
      <c r="A13" s="283"/>
      <c r="B13" s="285" t="s">
        <v>54</v>
      </c>
      <c r="C13" s="286">
        <v>0</v>
      </c>
      <c r="D13" s="287">
        <v>0</v>
      </c>
      <c r="E13" s="287">
        <v>0</v>
      </c>
      <c r="F13" s="287">
        <v>0</v>
      </c>
      <c r="G13" s="287">
        <v>0</v>
      </c>
      <c r="H13" s="287">
        <v>0</v>
      </c>
      <c r="I13" s="287">
        <v>3</v>
      </c>
      <c r="J13" s="287">
        <v>0</v>
      </c>
      <c r="K13" s="287">
        <v>0</v>
      </c>
      <c r="L13" s="287">
        <v>0</v>
      </c>
      <c r="M13" s="287">
        <v>0</v>
      </c>
      <c r="N13" s="287">
        <v>0</v>
      </c>
      <c r="O13" s="288">
        <f t="shared" si="0"/>
        <v>3</v>
      </c>
    </row>
    <row r="14" spans="1:15" ht="14.25" thickTop="1">
      <c r="A14" s="756" t="s">
        <v>61</v>
      </c>
      <c r="B14" s="289" t="s">
        <v>51</v>
      </c>
      <c r="C14" s="290">
        <v>4</v>
      </c>
      <c r="D14" s="291">
        <v>6</v>
      </c>
      <c r="E14" s="291">
        <v>13</v>
      </c>
      <c r="F14" s="291">
        <v>5</v>
      </c>
      <c r="G14" s="291">
        <v>10</v>
      </c>
      <c r="H14" s="291">
        <v>18</v>
      </c>
      <c r="I14" s="291">
        <v>16</v>
      </c>
      <c r="J14" s="291">
        <v>11</v>
      </c>
      <c r="K14" s="291">
        <v>9</v>
      </c>
      <c r="L14" s="291">
        <v>6</v>
      </c>
      <c r="M14" s="291">
        <v>2</v>
      </c>
      <c r="N14" s="291">
        <v>7</v>
      </c>
      <c r="O14" s="275">
        <f t="shared" si="0"/>
        <v>107</v>
      </c>
    </row>
    <row r="15" spans="1:15" ht="13.5">
      <c r="A15" s="757"/>
      <c r="B15" s="277" t="s">
        <v>52</v>
      </c>
      <c r="C15" s="278">
        <v>4</v>
      </c>
      <c r="D15" s="279">
        <v>6</v>
      </c>
      <c r="E15" s="279">
        <v>11</v>
      </c>
      <c r="F15" s="279">
        <v>5</v>
      </c>
      <c r="G15" s="279">
        <v>4</v>
      </c>
      <c r="H15" s="279">
        <v>10</v>
      </c>
      <c r="I15" s="279">
        <v>4</v>
      </c>
      <c r="J15" s="279">
        <v>4</v>
      </c>
      <c r="K15" s="279">
        <v>9</v>
      </c>
      <c r="L15" s="279">
        <v>4</v>
      </c>
      <c r="M15" s="279">
        <v>2</v>
      </c>
      <c r="N15" s="279">
        <v>7</v>
      </c>
      <c r="O15" s="281">
        <f t="shared" si="0"/>
        <v>70</v>
      </c>
    </row>
    <row r="16" spans="1:15" ht="13.5">
      <c r="A16" s="757"/>
      <c r="B16" s="277" t="s">
        <v>53</v>
      </c>
      <c r="C16" s="278">
        <v>0</v>
      </c>
      <c r="D16" s="279">
        <v>0</v>
      </c>
      <c r="E16" s="279">
        <v>2</v>
      </c>
      <c r="F16" s="279">
        <v>0</v>
      </c>
      <c r="G16" s="279">
        <v>6</v>
      </c>
      <c r="H16" s="279">
        <v>8</v>
      </c>
      <c r="I16" s="279">
        <v>12</v>
      </c>
      <c r="J16" s="279">
        <v>7</v>
      </c>
      <c r="K16" s="279">
        <v>0</v>
      </c>
      <c r="L16" s="279">
        <v>2</v>
      </c>
      <c r="M16" s="279">
        <v>0</v>
      </c>
      <c r="N16" s="279">
        <v>0</v>
      </c>
      <c r="O16" s="281">
        <f t="shared" si="0"/>
        <v>37</v>
      </c>
    </row>
    <row r="17" spans="1:15" ht="14.25">
      <c r="A17" s="283"/>
      <c r="B17" s="277" t="s">
        <v>100</v>
      </c>
      <c r="C17" s="278">
        <v>0</v>
      </c>
      <c r="D17" s="279">
        <v>0</v>
      </c>
      <c r="E17" s="279">
        <v>0</v>
      </c>
      <c r="F17" s="279">
        <v>0</v>
      </c>
      <c r="G17" s="279">
        <v>0</v>
      </c>
      <c r="H17" s="279">
        <v>0</v>
      </c>
      <c r="I17" s="279">
        <v>0</v>
      </c>
      <c r="J17" s="279">
        <v>0</v>
      </c>
      <c r="K17" s="279">
        <v>0</v>
      </c>
      <c r="L17" s="279">
        <v>0</v>
      </c>
      <c r="M17" s="279">
        <v>0</v>
      </c>
      <c r="N17" s="279">
        <v>0</v>
      </c>
      <c r="O17" s="281">
        <f t="shared" si="0"/>
        <v>0</v>
      </c>
    </row>
    <row r="18" spans="1:15" ht="15" thickBot="1">
      <c r="A18" s="283"/>
      <c r="B18" s="293" t="s">
        <v>54</v>
      </c>
      <c r="C18" s="294">
        <v>0</v>
      </c>
      <c r="D18" s="295">
        <v>0</v>
      </c>
      <c r="E18" s="295">
        <v>0</v>
      </c>
      <c r="F18" s="295">
        <v>0</v>
      </c>
      <c r="G18" s="295">
        <v>0</v>
      </c>
      <c r="H18" s="295">
        <v>0</v>
      </c>
      <c r="I18" s="295">
        <v>0</v>
      </c>
      <c r="J18" s="295">
        <v>0</v>
      </c>
      <c r="K18" s="295">
        <v>0</v>
      </c>
      <c r="L18" s="295">
        <v>0</v>
      </c>
      <c r="M18" s="295">
        <v>0</v>
      </c>
      <c r="N18" s="295">
        <v>0</v>
      </c>
      <c r="O18" s="288">
        <f t="shared" si="0"/>
        <v>0</v>
      </c>
    </row>
    <row r="19" spans="1:15" ht="14.25" thickTop="1">
      <c r="A19" s="756" t="s">
        <v>60</v>
      </c>
      <c r="B19" s="271" t="s">
        <v>51</v>
      </c>
      <c r="C19" s="272">
        <v>19</v>
      </c>
      <c r="D19" s="273">
        <v>10</v>
      </c>
      <c r="E19" s="273">
        <v>9</v>
      </c>
      <c r="F19" s="273">
        <v>10</v>
      </c>
      <c r="G19" s="273">
        <v>15</v>
      </c>
      <c r="H19" s="273">
        <v>17</v>
      </c>
      <c r="I19" s="273">
        <v>5</v>
      </c>
      <c r="J19" s="273">
        <v>25</v>
      </c>
      <c r="K19" s="273">
        <v>19</v>
      </c>
      <c r="L19" s="273">
        <v>7</v>
      </c>
      <c r="M19" s="273">
        <v>18</v>
      </c>
      <c r="N19" s="273">
        <v>19</v>
      </c>
      <c r="O19" s="275">
        <f t="shared" si="0"/>
        <v>173</v>
      </c>
    </row>
    <row r="20" spans="1:15" ht="13.5">
      <c r="A20" s="757"/>
      <c r="B20" s="277" t="s">
        <v>52</v>
      </c>
      <c r="C20" s="278">
        <v>19</v>
      </c>
      <c r="D20" s="279">
        <v>10</v>
      </c>
      <c r="E20" s="279">
        <v>9</v>
      </c>
      <c r="F20" s="279">
        <v>10</v>
      </c>
      <c r="G20" s="279">
        <v>7</v>
      </c>
      <c r="H20" s="279">
        <v>7</v>
      </c>
      <c r="I20" s="279">
        <v>5</v>
      </c>
      <c r="J20" s="279">
        <v>10</v>
      </c>
      <c r="K20" s="279">
        <v>11</v>
      </c>
      <c r="L20" s="279">
        <v>7</v>
      </c>
      <c r="M20" s="279">
        <v>6</v>
      </c>
      <c r="N20" s="279">
        <v>15</v>
      </c>
      <c r="O20" s="281">
        <f t="shared" si="0"/>
        <v>116</v>
      </c>
    </row>
    <row r="21" spans="1:15" ht="13.5">
      <c r="A21" s="757"/>
      <c r="B21" s="277" t="s">
        <v>53</v>
      </c>
      <c r="C21" s="278">
        <v>0</v>
      </c>
      <c r="D21" s="279">
        <v>0</v>
      </c>
      <c r="E21" s="279">
        <v>0</v>
      </c>
      <c r="F21" s="279">
        <v>0</v>
      </c>
      <c r="G21" s="279">
        <v>8</v>
      </c>
      <c r="H21" s="279">
        <v>10</v>
      </c>
      <c r="I21" s="279">
        <v>0</v>
      </c>
      <c r="J21" s="279">
        <v>15</v>
      </c>
      <c r="K21" s="279">
        <v>8</v>
      </c>
      <c r="L21" s="279">
        <v>0</v>
      </c>
      <c r="M21" s="279">
        <v>12</v>
      </c>
      <c r="N21" s="279">
        <v>4</v>
      </c>
      <c r="O21" s="281">
        <f t="shared" si="0"/>
        <v>57</v>
      </c>
    </row>
    <row r="22" spans="1:15" ht="14.25">
      <c r="A22" s="283"/>
      <c r="B22" s="277" t="s">
        <v>100</v>
      </c>
      <c r="C22" s="278">
        <v>0</v>
      </c>
      <c r="D22" s="279">
        <v>0</v>
      </c>
      <c r="E22" s="279">
        <v>0</v>
      </c>
      <c r="F22" s="279">
        <v>0</v>
      </c>
      <c r="G22" s="279">
        <v>0</v>
      </c>
      <c r="H22" s="279">
        <v>0</v>
      </c>
      <c r="I22" s="279">
        <v>0</v>
      </c>
      <c r="J22" s="279">
        <v>0</v>
      </c>
      <c r="K22" s="279">
        <v>0</v>
      </c>
      <c r="L22" s="279">
        <v>0</v>
      </c>
      <c r="M22" s="279">
        <v>0</v>
      </c>
      <c r="N22" s="279">
        <v>0</v>
      </c>
      <c r="O22" s="281">
        <f t="shared" si="0"/>
        <v>0</v>
      </c>
    </row>
    <row r="23" spans="1:15" ht="15" thickBot="1">
      <c r="A23" s="284"/>
      <c r="B23" s="285" t="s">
        <v>54</v>
      </c>
      <c r="C23" s="286">
        <v>0</v>
      </c>
      <c r="D23" s="287">
        <v>0</v>
      </c>
      <c r="E23" s="287">
        <v>0</v>
      </c>
      <c r="F23" s="287">
        <v>0</v>
      </c>
      <c r="G23" s="287">
        <v>0</v>
      </c>
      <c r="H23" s="287">
        <v>0</v>
      </c>
      <c r="I23" s="287">
        <v>0</v>
      </c>
      <c r="J23" s="287">
        <v>0</v>
      </c>
      <c r="K23" s="287">
        <v>0</v>
      </c>
      <c r="L23" s="287">
        <v>0</v>
      </c>
      <c r="M23" s="287">
        <v>0</v>
      </c>
      <c r="N23" s="287">
        <v>0</v>
      </c>
      <c r="O23" s="288">
        <f t="shared" si="0"/>
        <v>0</v>
      </c>
    </row>
    <row r="24" spans="1:15" ht="14.25" thickTop="1">
      <c r="A24" s="756" t="s">
        <v>63</v>
      </c>
      <c r="B24" s="271" t="s">
        <v>51</v>
      </c>
      <c r="C24" s="272">
        <v>45</v>
      </c>
      <c r="D24" s="273">
        <v>82</v>
      </c>
      <c r="E24" s="273">
        <v>147</v>
      </c>
      <c r="F24" s="273">
        <v>44</v>
      </c>
      <c r="G24" s="273">
        <v>95</v>
      </c>
      <c r="H24" s="273">
        <v>132</v>
      </c>
      <c r="I24" s="273">
        <v>186</v>
      </c>
      <c r="J24" s="273">
        <v>199</v>
      </c>
      <c r="K24" s="273">
        <v>144</v>
      </c>
      <c r="L24" s="273">
        <v>88</v>
      </c>
      <c r="M24" s="273">
        <v>69</v>
      </c>
      <c r="N24" s="273">
        <v>92</v>
      </c>
      <c r="O24" s="275">
        <f t="shared" si="0"/>
        <v>1323</v>
      </c>
    </row>
    <row r="25" spans="1:15" ht="13.5">
      <c r="A25" s="757"/>
      <c r="B25" s="277" t="s">
        <v>52</v>
      </c>
      <c r="C25" s="278">
        <v>37</v>
      </c>
      <c r="D25" s="279">
        <v>47</v>
      </c>
      <c r="E25" s="279">
        <v>64</v>
      </c>
      <c r="F25" s="279">
        <v>39</v>
      </c>
      <c r="G25" s="279">
        <v>57</v>
      </c>
      <c r="H25" s="279">
        <v>51</v>
      </c>
      <c r="I25" s="279">
        <v>63</v>
      </c>
      <c r="J25" s="279">
        <v>61</v>
      </c>
      <c r="K25" s="279">
        <v>57</v>
      </c>
      <c r="L25" s="279">
        <v>48</v>
      </c>
      <c r="M25" s="279">
        <v>42</v>
      </c>
      <c r="N25" s="279">
        <v>37</v>
      </c>
      <c r="O25" s="281">
        <f t="shared" si="0"/>
        <v>603</v>
      </c>
    </row>
    <row r="26" spans="1:15" ht="13.5">
      <c r="A26" s="757"/>
      <c r="B26" s="277" t="s">
        <v>53</v>
      </c>
      <c r="C26" s="278">
        <v>7</v>
      </c>
      <c r="D26" s="279">
        <v>27</v>
      </c>
      <c r="E26" s="279">
        <v>56</v>
      </c>
      <c r="F26" s="279">
        <v>1</v>
      </c>
      <c r="G26" s="279">
        <v>36</v>
      </c>
      <c r="H26" s="279">
        <v>72</v>
      </c>
      <c r="I26" s="279">
        <v>108</v>
      </c>
      <c r="J26" s="279">
        <v>133</v>
      </c>
      <c r="K26" s="279">
        <v>82</v>
      </c>
      <c r="L26" s="279">
        <v>38</v>
      </c>
      <c r="M26" s="279">
        <v>16</v>
      </c>
      <c r="N26" s="279">
        <v>44</v>
      </c>
      <c r="O26" s="281">
        <f t="shared" si="0"/>
        <v>620</v>
      </c>
    </row>
    <row r="27" spans="1:15" ht="14.25">
      <c r="A27" s="283"/>
      <c r="B27" s="277" t="s">
        <v>100</v>
      </c>
      <c r="C27" s="278">
        <v>0</v>
      </c>
      <c r="D27" s="279">
        <v>0</v>
      </c>
      <c r="E27" s="279">
        <v>0</v>
      </c>
      <c r="F27" s="279">
        <v>0</v>
      </c>
      <c r="G27" s="279">
        <v>0</v>
      </c>
      <c r="H27" s="279">
        <v>0</v>
      </c>
      <c r="I27" s="279">
        <v>0</v>
      </c>
      <c r="J27" s="279">
        <v>0</v>
      </c>
      <c r="K27" s="279">
        <v>0</v>
      </c>
      <c r="L27" s="279">
        <v>0</v>
      </c>
      <c r="M27" s="279">
        <v>0</v>
      </c>
      <c r="N27" s="279">
        <v>0</v>
      </c>
      <c r="O27" s="281">
        <f t="shared" si="0"/>
        <v>0</v>
      </c>
    </row>
    <row r="28" spans="1:15" ht="15" thickBot="1">
      <c r="A28" s="284"/>
      <c r="B28" s="285" t="s">
        <v>54</v>
      </c>
      <c r="C28" s="286">
        <v>1</v>
      </c>
      <c r="D28" s="287">
        <v>8</v>
      </c>
      <c r="E28" s="287">
        <v>27</v>
      </c>
      <c r="F28" s="287">
        <v>4</v>
      </c>
      <c r="G28" s="287">
        <v>2</v>
      </c>
      <c r="H28" s="287">
        <v>9</v>
      </c>
      <c r="I28" s="287">
        <v>15</v>
      </c>
      <c r="J28" s="287">
        <v>5</v>
      </c>
      <c r="K28" s="287">
        <v>5</v>
      </c>
      <c r="L28" s="287">
        <v>2</v>
      </c>
      <c r="M28" s="287">
        <v>11</v>
      </c>
      <c r="N28" s="287">
        <v>11</v>
      </c>
      <c r="O28" s="288">
        <f t="shared" si="0"/>
        <v>100</v>
      </c>
    </row>
    <row r="29" spans="1:15" ht="14.25" thickTop="1">
      <c r="A29" s="756" t="s">
        <v>142</v>
      </c>
      <c r="B29" s="289" t="s">
        <v>51</v>
      </c>
      <c r="C29" s="290">
        <v>15</v>
      </c>
      <c r="D29" s="291">
        <v>17</v>
      </c>
      <c r="E29" s="291">
        <v>29</v>
      </c>
      <c r="F29" s="291">
        <v>12</v>
      </c>
      <c r="G29" s="291">
        <v>8</v>
      </c>
      <c r="H29" s="291">
        <v>7</v>
      </c>
      <c r="I29" s="291">
        <v>6</v>
      </c>
      <c r="J29" s="291">
        <v>9</v>
      </c>
      <c r="K29" s="291">
        <v>15</v>
      </c>
      <c r="L29" s="291">
        <v>8</v>
      </c>
      <c r="M29" s="291">
        <v>72</v>
      </c>
      <c r="N29" s="291">
        <v>9</v>
      </c>
      <c r="O29" s="275">
        <f t="shared" si="0"/>
        <v>207</v>
      </c>
    </row>
    <row r="30" spans="1:15" ht="13.5">
      <c r="A30" s="757"/>
      <c r="B30" s="277" t="s">
        <v>52</v>
      </c>
      <c r="C30" s="278">
        <v>11</v>
      </c>
      <c r="D30" s="279">
        <v>12</v>
      </c>
      <c r="E30" s="279">
        <v>23</v>
      </c>
      <c r="F30" s="279">
        <v>12</v>
      </c>
      <c r="G30" s="279">
        <v>8</v>
      </c>
      <c r="H30" s="279">
        <v>7</v>
      </c>
      <c r="I30" s="279">
        <v>6</v>
      </c>
      <c r="J30" s="279">
        <v>9</v>
      </c>
      <c r="K30" s="279">
        <v>9</v>
      </c>
      <c r="L30" s="279">
        <v>8</v>
      </c>
      <c r="M30" s="279">
        <v>21</v>
      </c>
      <c r="N30" s="279">
        <v>9</v>
      </c>
      <c r="O30" s="281">
        <f t="shared" si="0"/>
        <v>135</v>
      </c>
    </row>
    <row r="31" spans="1:15" ht="13.5">
      <c r="A31" s="757"/>
      <c r="B31" s="277" t="s">
        <v>53</v>
      </c>
      <c r="C31" s="278">
        <v>4</v>
      </c>
      <c r="D31" s="279">
        <v>4</v>
      </c>
      <c r="E31" s="279">
        <v>6</v>
      </c>
      <c r="F31" s="279">
        <v>0</v>
      </c>
      <c r="G31" s="279">
        <v>0</v>
      </c>
      <c r="H31" s="279">
        <v>0</v>
      </c>
      <c r="I31" s="279">
        <v>0</v>
      </c>
      <c r="J31" s="279">
        <v>0</v>
      </c>
      <c r="K31" s="279">
        <v>6</v>
      </c>
      <c r="L31" s="279">
        <v>0</v>
      </c>
      <c r="M31" s="279">
        <v>50</v>
      </c>
      <c r="N31" s="279">
        <v>0</v>
      </c>
      <c r="O31" s="281">
        <f t="shared" si="0"/>
        <v>70</v>
      </c>
    </row>
    <row r="32" spans="1:15" ht="14.25">
      <c r="A32" s="297"/>
      <c r="B32" s="277" t="s">
        <v>100</v>
      </c>
      <c r="C32" s="278">
        <v>0</v>
      </c>
      <c r="D32" s="279">
        <v>0</v>
      </c>
      <c r="E32" s="279">
        <v>0</v>
      </c>
      <c r="F32" s="279">
        <v>0</v>
      </c>
      <c r="G32" s="279">
        <v>0</v>
      </c>
      <c r="H32" s="279">
        <v>0</v>
      </c>
      <c r="I32" s="279">
        <v>0</v>
      </c>
      <c r="J32" s="279">
        <v>0</v>
      </c>
      <c r="K32" s="279">
        <v>0</v>
      </c>
      <c r="L32" s="279">
        <v>0</v>
      </c>
      <c r="M32" s="279">
        <v>0</v>
      </c>
      <c r="N32" s="279">
        <v>0</v>
      </c>
      <c r="O32" s="281">
        <f t="shared" si="0"/>
        <v>0</v>
      </c>
    </row>
    <row r="33" spans="1:15" ht="15" thickBot="1">
      <c r="A33" s="283"/>
      <c r="B33" s="285" t="s">
        <v>54</v>
      </c>
      <c r="C33" s="286">
        <v>0</v>
      </c>
      <c r="D33" s="287">
        <v>1</v>
      </c>
      <c r="E33" s="287">
        <v>0</v>
      </c>
      <c r="F33" s="287">
        <v>0</v>
      </c>
      <c r="G33" s="287">
        <v>0</v>
      </c>
      <c r="H33" s="287">
        <v>0</v>
      </c>
      <c r="I33" s="287">
        <v>0</v>
      </c>
      <c r="J33" s="287">
        <v>0</v>
      </c>
      <c r="K33" s="287">
        <v>0</v>
      </c>
      <c r="L33" s="287">
        <v>0</v>
      </c>
      <c r="M33" s="287">
        <v>1</v>
      </c>
      <c r="N33" s="287">
        <v>0</v>
      </c>
      <c r="O33" s="296">
        <f t="shared" si="0"/>
        <v>2</v>
      </c>
    </row>
    <row r="34" spans="1:15" ht="14.25" thickTop="1">
      <c r="A34" s="756" t="s">
        <v>143</v>
      </c>
      <c r="B34" s="271" t="s">
        <v>51</v>
      </c>
      <c r="C34" s="272">
        <v>21</v>
      </c>
      <c r="D34" s="273">
        <v>12</v>
      </c>
      <c r="E34" s="273">
        <v>39</v>
      </c>
      <c r="F34" s="273">
        <v>38</v>
      </c>
      <c r="G34" s="273">
        <v>13</v>
      </c>
      <c r="H34" s="273">
        <v>8</v>
      </c>
      <c r="I34" s="273">
        <v>18</v>
      </c>
      <c r="J34" s="273">
        <v>13</v>
      </c>
      <c r="K34" s="273">
        <v>21</v>
      </c>
      <c r="L34" s="273">
        <v>31</v>
      </c>
      <c r="M34" s="273">
        <v>27</v>
      </c>
      <c r="N34" s="273">
        <v>12</v>
      </c>
      <c r="O34" s="281">
        <f t="shared" si="0"/>
        <v>253</v>
      </c>
    </row>
    <row r="35" spans="1:15" ht="13.5">
      <c r="A35" s="758"/>
      <c r="B35" s="277" t="s">
        <v>52</v>
      </c>
      <c r="C35" s="278">
        <v>9</v>
      </c>
      <c r="D35" s="279">
        <v>12</v>
      </c>
      <c r="E35" s="279">
        <v>21</v>
      </c>
      <c r="F35" s="279">
        <v>30</v>
      </c>
      <c r="G35" s="279">
        <v>13</v>
      </c>
      <c r="H35" s="279">
        <v>7</v>
      </c>
      <c r="I35" s="279">
        <v>18</v>
      </c>
      <c r="J35" s="279">
        <v>13</v>
      </c>
      <c r="K35" s="279">
        <v>21</v>
      </c>
      <c r="L35" s="279">
        <v>20</v>
      </c>
      <c r="M35" s="279">
        <v>19</v>
      </c>
      <c r="N35" s="279">
        <v>10</v>
      </c>
      <c r="O35" s="281">
        <f t="shared" si="0"/>
        <v>193</v>
      </c>
    </row>
    <row r="36" spans="1:15" ht="13.5">
      <c r="A36" s="758"/>
      <c r="B36" s="277" t="s">
        <v>53</v>
      </c>
      <c r="C36" s="278">
        <v>12</v>
      </c>
      <c r="D36" s="279">
        <v>0</v>
      </c>
      <c r="E36" s="279">
        <v>18</v>
      </c>
      <c r="F36" s="279">
        <v>8</v>
      </c>
      <c r="G36" s="279">
        <v>0</v>
      </c>
      <c r="H36" s="279">
        <v>0</v>
      </c>
      <c r="I36" s="279">
        <v>0</v>
      </c>
      <c r="J36" s="279">
        <v>0</v>
      </c>
      <c r="K36" s="279">
        <v>0</v>
      </c>
      <c r="L36" s="279">
        <v>8</v>
      </c>
      <c r="M36" s="279">
        <v>6</v>
      </c>
      <c r="N36" s="279">
        <v>0</v>
      </c>
      <c r="O36" s="281">
        <f t="shared" si="0"/>
        <v>52</v>
      </c>
    </row>
    <row r="37" spans="1:15" ht="14.25">
      <c r="A37" s="297"/>
      <c r="B37" s="277" t="s">
        <v>83</v>
      </c>
      <c r="C37" s="278">
        <v>0</v>
      </c>
      <c r="D37" s="279">
        <v>0</v>
      </c>
      <c r="E37" s="279">
        <v>0</v>
      </c>
      <c r="F37" s="279">
        <v>0</v>
      </c>
      <c r="G37" s="279">
        <v>0</v>
      </c>
      <c r="H37" s="279">
        <v>0</v>
      </c>
      <c r="I37" s="279">
        <v>0</v>
      </c>
      <c r="J37" s="279">
        <v>0</v>
      </c>
      <c r="K37" s="279">
        <v>0</v>
      </c>
      <c r="L37" s="279">
        <v>0</v>
      </c>
      <c r="M37" s="279">
        <v>0</v>
      </c>
      <c r="N37" s="279">
        <v>0</v>
      </c>
      <c r="O37" s="281">
        <f t="shared" si="0"/>
        <v>0</v>
      </c>
    </row>
    <row r="38" spans="1:15" ht="15" thickBot="1">
      <c r="A38" s="284"/>
      <c r="B38" s="285" t="s">
        <v>54</v>
      </c>
      <c r="C38" s="286">
        <v>0</v>
      </c>
      <c r="D38" s="287">
        <v>0</v>
      </c>
      <c r="E38" s="287">
        <v>0</v>
      </c>
      <c r="F38" s="287">
        <v>0</v>
      </c>
      <c r="G38" s="287">
        <v>0</v>
      </c>
      <c r="H38" s="287">
        <v>1</v>
      </c>
      <c r="I38" s="287">
        <v>0</v>
      </c>
      <c r="J38" s="287">
        <v>0</v>
      </c>
      <c r="K38" s="287">
        <v>0</v>
      </c>
      <c r="L38" s="287">
        <v>3</v>
      </c>
      <c r="M38" s="287">
        <v>2</v>
      </c>
      <c r="N38" s="287">
        <v>2</v>
      </c>
      <c r="O38" s="288">
        <f t="shared" si="0"/>
        <v>8</v>
      </c>
    </row>
    <row r="39" spans="1:15" ht="14.25" thickTop="1">
      <c r="A39" s="756" t="s">
        <v>65</v>
      </c>
      <c r="B39" s="289" t="s">
        <v>51</v>
      </c>
      <c r="C39" s="290">
        <v>13</v>
      </c>
      <c r="D39" s="291">
        <v>9</v>
      </c>
      <c r="E39" s="291">
        <v>33</v>
      </c>
      <c r="F39" s="291">
        <v>38</v>
      </c>
      <c r="G39" s="291">
        <v>22</v>
      </c>
      <c r="H39" s="291">
        <v>5</v>
      </c>
      <c r="I39" s="291">
        <v>16</v>
      </c>
      <c r="J39" s="291">
        <v>5</v>
      </c>
      <c r="K39" s="291">
        <v>16</v>
      </c>
      <c r="L39" s="291">
        <v>48</v>
      </c>
      <c r="M39" s="291">
        <v>61</v>
      </c>
      <c r="N39" s="291">
        <v>7</v>
      </c>
      <c r="O39" s="275">
        <f t="shared" si="0"/>
        <v>273</v>
      </c>
    </row>
    <row r="40" spans="1:15" ht="13.5">
      <c r="A40" s="757"/>
      <c r="B40" s="277" t="s">
        <v>52</v>
      </c>
      <c r="C40" s="278">
        <v>9</v>
      </c>
      <c r="D40" s="279">
        <v>9</v>
      </c>
      <c r="E40" s="279">
        <v>29</v>
      </c>
      <c r="F40" s="279">
        <v>36</v>
      </c>
      <c r="G40" s="279">
        <v>18</v>
      </c>
      <c r="H40" s="279">
        <v>3</v>
      </c>
      <c r="I40" s="279">
        <v>16</v>
      </c>
      <c r="J40" s="279">
        <v>5</v>
      </c>
      <c r="K40" s="279">
        <v>16</v>
      </c>
      <c r="L40" s="279">
        <v>25</v>
      </c>
      <c r="M40" s="279">
        <v>22</v>
      </c>
      <c r="N40" s="279">
        <v>7</v>
      </c>
      <c r="O40" s="281">
        <f t="shared" si="0"/>
        <v>195</v>
      </c>
    </row>
    <row r="41" spans="1:15" ht="13.5">
      <c r="A41" s="757"/>
      <c r="B41" s="277" t="s">
        <v>53</v>
      </c>
      <c r="C41" s="278">
        <v>4</v>
      </c>
      <c r="D41" s="279">
        <v>0</v>
      </c>
      <c r="E41" s="279">
        <v>4</v>
      </c>
      <c r="F41" s="279">
        <v>2</v>
      </c>
      <c r="G41" s="279">
        <v>3</v>
      </c>
      <c r="H41" s="279">
        <v>1</v>
      </c>
      <c r="I41" s="279">
        <v>0</v>
      </c>
      <c r="J41" s="279">
        <v>0</v>
      </c>
      <c r="K41" s="279">
        <v>0</v>
      </c>
      <c r="L41" s="279">
        <v>22</v>
      </c>
      <c r="M41" s="279">
        <v>39</v>
      </c>
      <c r="N41" s="279">
        <v>0</v>
      </c>
      <c r="O41" s="281">
        <f t="shared" si="0"/>
        <v>75</v>
      </c>
    </row>
    <row r="42" spans="1:15" ht="14.25">
      <c r="A42" s="283"/>
      <c r="B42" s="277" t="s">
        <v>83</v>
      </c>
      <c r="C42" s="278">
        <v>0</v>
      </c>
      <c r="D42" s="279">
        <v>0</v>
      </c>
      <c r="E42" s="279">
        <v>0</v>
      </c>
      <c r="F42" s="279">
        <v>0</v>
      </c>
      <c r="G42" s="279">
        <v>0</v>
      </c>
      <c r="H42" s="279">
        <v>0</v>
      </c>
      <c r="I42" s="279">
        <v>0</v>
      </c>
      <c r="J42" s="279">
        <v>0</v>
      </c>
      <c r="K42" s="279">
        <v>0</v>
      </c>
      <c r="L42" s="279">
        <v>0</v>
      </c>
      <c r="M42" s="279">
        <v>0</v>
      </c>
      <c r="N42" s="279">
        <v>0</v>
      </c>
      <c r="O42" s="281">
        <f t="shared" si="0"/>
        <v>0</v>
      </c>
    </row>
    <row r="43" spans="1:15" ht="15" thickBot="1">
      <c r="A43" s="284"/>
      <c r="B43" s="285" t="s">
        <v>54</v>
      </c>
      <c r="C43" s="286">
        <v>0</v>
      </c>
      <c r="D43" s="287">
        <v>0</v>
      </c>
      <c r="E43" s="287">
        <v>0</v>
      </c>
      <c r="F43" s="287">
        <v>0</v>
      </c>
      <c r="G43" s="287">
        <v>1</v>
      </c>
      <c r="H43" s="287">
        <v>1</v>
      </c>
      <c r="I43" s="287">
        <v>0</v>
      </c>
      <c r="J43" s="287">
        <v>0</v>
      </c>
      <c r="K43" s="287">
        <v>0</v>
      </c>
      <c r="L43" s="287">
        <v>1</v>
      </c>
      <c r="M43" s="287">
        <v>0</v>
      </c>
      <c r="N43" s="287">
        <v>0</v>
      </c>
      <c r="O43" s="288">
        <f t="shared" si="0"/>
        <v>3</v>
      </c>
    </row>
    <row r="44" spans="1:15" ht="14.25" thickTop="1">
      <c r="A44" s="757" t="s">
        <v>64</v>
      </c>
      <c r="B44" s="289" t="s">
        <v>51</v>
      </c>
      <c r="C44" s="290">
        <v>5</v>
      </c>
      <c r="D44" s="291">
        <v>8</v>
      </c>
      <c r="E44" s="291">
        <v>3</v>
      </c>
      <c r="F44" s="291">
        <v>5</v>
      </c>
      <c r="G44" s="291">
        <v>5</v>
      </c>
      <c r="H44" s="291">
        <v>2</v>
      </c>
      <c r="I44" s="291">
        <v>3</v>
      </c>
      <c r="J44" s="291">
        <v>10</v>
      </c>
      <c r="K44" s="291">
        <v>1</v>
      </c>
      <c r="L44" s="291">
        <v>1</v>
      </c>
      <c r="M44" s="291">
        <v>1</v>
      </c>
      <c r="N44" s="291">
        <v>12</v>
      </c>
      <c r="O44" s="275">
        <f t="shared" si="0"/>
        <v>56</v>
      </c>
    </row>
    <row r="45" spans="1:15" ht="13.5">
      <c r="A45" s="757"/>
      <c r="B45" s="277" t="s">
        <v>52</v>
      </c>
      <c r="C45" s="278">
        <v>5</v>
      </c>
      <c r="D45" s="279">
        <v>8</v>
      </c>
      <c r="E45" s="279">
        <v>3</v>
      </c>
      <c r="F45" s="279">
        <v>5</v>
      </c>
      <c r="G45" s="279">
        <v>5</v>
      </c>
      <c r="H45" s="279">
        <v>2</v>
      </c>
      <c r="I45" s="279">
        <v>0</v>
      </c>
      <c r="J45" s="279">
        <v>5</v>
      </c>
      <c r="K45" s="279">
        <v>1</v>
      </c>
      <c r="L45" s="279">
        <v>1</v>
      </c>
      <c r="M45" s="279">
        <v>1</v>
      </c>
      <c r="N45" s="279">
        <v>5</v>
      </c>
      <c r="O45" s="281">
        <f t="shared" si="0"/>
        <v>41</v>
      </c>
    </row>
    <row r="46" spans="1:15" ht="13.5">
      <c r="A46" s="757"/>
      <c r="B46" s="277" t="s">
        <v>53</v>
      </c>
      <c r="C46" s="278">
        <v>0</v>
      </c>
      <c r="D46" s="279">
        <v>0</v>
      </c>
      <c r="E46" s="279">
        <v>0</v>
      </c>
      <c r="F46" s="279">
        <v>0</v>
      </c>
      <c r="G46" s="279">
        <v>0</v>
      </c>
      <c r="H46" s="279">
        <v>0</v>
      </c>
      <c r="I46" s="279">
        <v>3</v>
      </c>
      <c r="J46" s="279">
        <v>5</v>
      </c>
      <c r="K46" s="279">
        <v>0</v>
      </c>
      <c r="L46" s="279">
        <v>0</v>
      </c>
      <c r="M46" s="279">
        <v>0</v>
      </c>
      <c r="N46" s="279">
        <v>7</v>
      </c>
      <c r="O46" s="281">
        <f t="shared" si="0"/>
        <v>15</v>
      </c>
    </row>
    <row r="47" spans="1:15" ht="14.25">
      <c r="A47" s="283"/>
      <c r="B47" s="277" t="s">
        <v>100</v>
      </c>
      <c r="C47" s="278">
        <v>0</v>
      </c>
      <c r="D47" s="279">
        <v>0</v>
      </c>
      <c r="E47" s="279">
        <v>0</v>
      </c>
      <c r="F47" s="279">
        <v>0</v>
      </c>
      <c r="G47" s="279">
        <v>0</v>
      </c>
      <c r="H47" s="279">
        <v>0</v>
      </c>
      <c r="I47" s="279">
        <v>0</v>
      </c>
      <c r="J47" s="279">
        <v>0</v>
      </c>
      <c r="K47" s="279">
        <v>0</v>
      </c>
      <c r="L47" s="279">
        <v>0</v>
      </c>
      <c r="M47" s="279">
        <v>0</v>
      </c>
      <c r="N47" s="279">
        <v>0</v>
      </c>
      <c r="O47" s="281">
        <f t="shared" si="0"/>
        <v>0</v>
      </c>
    </row>
    <row r="48" spans="1:15" ht="15" thickBot="1">
      <c r="A48" s="284"/>
      <c r="B48" s="285" t="s">
        <v>54</v>
      </c>
      <c r="C48" s="286">
        <v>0</v>
      </c>
      <c r="D48" s="287">
        <v>0</v>
      </c>
      <c r="E48" s="287">
        <v>0</v>
      </c>
      <c r="F48" s="287">
        <v>0</v>
      </c>
      <c r="G48" s="287">
        <v>0</v>
      </c>
      <c r="H48" s="287">
        <v>0</v>
      </c>
      <c r="I48" s="287">
        <v>0</v>
      </c>
      <c r="J48" s="287">
        <v>0</v>
      </c>
      <c r="K48" s="287">
        <v>0</v>
      </c>
      <c r="L48" s="287">
        <v>0</v>
      </c>
      <c r="M48" s="287">
        <v>0</v>
      </c>
      <c r="N48" s="287">
        <v>0</v>
      </c>
      <c r="O48" s="288">
        <f t="shared" si="0"/>
        <v>0</v>
      </c>
    </row>
    <row r="49" spans="1:15" ht="14.25" thickTop="1">
      <c r="A49" s="757" t="s">
        <v>49</v>
      </c>
      <c r="B49" s="274" t="s">
        <v>51</v>
      </c>
      <c r="C49" s="298">
        <f>C44+C39+C34+C29+C24+C19+C14+C9+C4</f>
        <v>277</v>
      </c>
      <c r="D49" s="298">
        <f aca="true" t="shared" si="1" ref="D49:N49">D44+D39+D34+D29+D24+D19+D14+D9+D4</f>
        <v>209</v>
      </c>
      <c r="E49" s="298">
        <f t="shared" si="1"/>
        <v>431</v>
      </c>
      <c r="F49" s="298">
        <f t="shared" si="1"/>
        <v>274</v>
      </c>
      <c r="G49" s="298">
        <f t="shared" si="1"/>
        <v>311</v>
      </c>
      <c r="H49" s="298">
        <f t="shared" si="1"/>
        <v>360</v>
      </c>
      <c r="I49" s="298">
        <f t="shared" si="1"/>
        <v>346</v>
      </c>
      <c r="J49" s="298">
        <f t="shared" si="1"/>
        <v>396</v>
      </c>
      <c r="K49" s="298">
        <f t="shared" si="1"/>
        <v>352</v>
      </c>
      <c r="L49" s="298">
        <f t="shared" si="1"/>
        <v>265</v>
      </c>
      <c r="M49" s="298">
        <f t="shared" si="1"/>
        <v>321</v>
      </c>
      <c r="N49" s="298">
        <f t="shared" si="1"/>
        <v>285</v>
      </c>
      <c r="O49" s="275">
        <f>SUM(C49:N49)</f>
        <v>3827</v>
      </c>
    </row>
    <row r="50" spans="1:15" ht="13.5">
      <c r="A50" s="757"/>
      <c r="B50" s="280" t="s">
        <v>52</v>
      </c>
      <c r="C50" s="298">
        <f aca="true" t="shared" si="2" ref="C50:N53">C45+C40+C35+C30+C25+C20+C15+C10+C5</f>
        <v>176</v>
      </c>
      <c r="D50" s="298">
        <f t="shared" si="2"/>
        <v>164</v>
      </c>
      <c r="E50" s="298">
        <f t="shared" si="2"/>
        <v>210</v>
      </c>
      <c r="F50" s="298">
        <f t="shared" si="2"/>
        <v>190</v>
      </c>
      <c r="G50" s="298">
        <f t="shared" si="2"/>
        <v>158</v>
      </c>
      <c r="H50" s="298">
        <f t="shared" si="2"/>
        <v>157</v>
      </c>
      <c r="I50" s="298">
        <f t="shared" si="2"/>
        <v>157</v>
      </c>
      <c r="J50" s="298">
        <f t="shared" si="2"/>
        <v>186</v>
      </c>
      <c r="K50" s="298">
        <f t="shared" si="2"/>
        <v>185</v>
      </c>
      <c r="L50" s="298">
        <f t="shared" si="2"/>
        <v>157</v>
      </c>
      <c r="M50" s="298">
        <f t="shared" si="2"/>
        <v>155</v>
      </c>
      <c r="N50" s="298">
        <f t="shared" si="2"/>
        <v>141</v>
      </c>
      <c r="O50" s="281">
        <f t="shared" si="0"/>
        <v>2036</v>
      </c>
    </row>
    <row r="51" spans="1:15" ht="13.5">
      <c r="A51" s="757"/>
      <c r="B51" s="280" t="s">
        <v>53</v>
      </c>
      <c r="C51" s="298">
        <f t="shared" si="2"/>
        <v>92</v>
      </c>
      <c r="D51" s="298">
        <f t="shared" si="2"/>
        <v>34</v>
      </c>
      <c r="E51" s="298">
        <f t="shared" si="2"/>
        <v>185</v>
      </c>
      <c r="F51" s="298">
        <f t="shared" si="2"/>
        <v>66</v>
      </c>
      <c r="G51" s="298">
        <f t="shared" si="2"/>
        <v>145</v>
      </c>
      <c r="H51" s="298">
        <f t="shared" si="2"/>
        <v>185</v>
      </c>
      <c r="I51" s="298">
        <f t="shared" si="2"/>
        <v>157</v>
      </c>
      <c r="J51" s="298">
        <f t="shared" si="2"/>
        <v>204</v>
      </c>
      <c r="K51" s="298">
        <f t="shared" si="2"/>
        <v>106</v>
      </c>
      <c r="L51" s="298">
        <f t="shared" si="2"/>
        <v>98</v>
      </c>
      <c r="M51" s="298">
        <f t="shared" si="2"/>
        <v>148</v>
      </c>
      <c r="N51" s="298">
        <f t="shared" si="2"/>
        <v>127</v>
      </c>
      <c r="O51" s="292">
        <f t="shared" si="0"/>
        <v>1547</v>
      </c>
    </row>
    <row r="52" spans="1:15" ht="14.25">
      <c r="A52" s="283"/>
      <c r="B52" s="280" t="s">
        <v>100</v>
      </c>
      <c r="C52" s="298">
        <f t="shared" si="2"/>
        <v>1</v>
      </c>
      <c r="D52" s="298">
        <f t="shared" si="2"/>
        <v>0</v>
      </c>
      <c r="E52" s="298">
        <f t="shared" si="2"/>
        <v>0</v>
      </c>
      <c r="F52" s="298">
        <f t="shared" si="2"/>
        <v>0</v>
      </c>
      <c r="G52" s="298">
        <f t="shared" si="2"/>
        <v>0</v>
      </c>
      <c r="H52" s="298">
        <f t="shared" si="2"/>
        <v>0</v>
      </c>
      <c r="I52" s="298">
        <f t="shared" si="2"/>
        <v>0</v>
      </c>
      <c r="J52" s="298">
        <f t="shared" si="2"/>
        <v>0</v>
      </c>
      <c r="K52" s="298">
        <f t="shared" si="2"/>
        <v>0</v>
      </c>
      <c r="L52" s="298">
        <f t="shared" si="2"/>
        <v>0</v>
      </c>
      <c r="M52" s="298">
        <f t="shared" si="2"/>
        <v>0</v>
      </c>
      <c r="N52" s="280">
        <f t="shared" si="2"/>
        <v>0</v>
      </c>
      <c r="O52" s="281">
        <f t="shared" si="0"/>
        <v>1</v>
      </c>
    </row>
    <row r="53" spans="1:15" ht="15" thickBot="1">
      <c r="A53" s="299"/>
      <c r="B53" s="301" t="s">
        <v>54</v>
      </c>
      <c r="C53" s="302">
        <f t="shared" si="2"/>
        <v>8</v>
      </c>
      <c r="D53" s="303">
        <f t="shared" si="2"/>
        <v>11</v>
      </c>
      <c r="E53" s="303">
        <f t="shared" si="2"/>
        <v>36</v>
      </c>
      <c r="F53" s="303">
        <f t="shared" si="2"/>
        <v>18</v>
      </c>
      <c r="G53" s="303">
        <f t="shared" si="2"/>
        <v>8</v>
      </c>
      <c r="H53" s="303">
        <f t="shared" si="2"/>
        <v>18</v>
      </c>
      <c r="I53" s="303">
        <f t="shared" si="2"/>
        <v>32</v>
      </c>
      <c r="J53" s="303">
        <f t="shared" si="2"/>
        <v>6</v>
      </c>
      <c r="K53" s="303">
        <f t="shared" si="2"/>
        <v>61</v>
      </c>
      <c r="L53" s="303">
        <f t="shared" si="2"/>
        <v>10</v>
      </c>
      <c r="M53" s="303">
        <f t="shared" si="2"/>
        <v>18</v>
      </c>
      <c r="N53" s="486">
        <f t="shared" si="2"/>
        <v>17</v>
      </c>
      <c r="O53" s="483">
        <f t="shared" si="0"/>
        <v>243</v>
      </c>
    </row>
    <row r="54" spans="1:15" ht="13.5">
      <c r="A54" s="262"/>
      <c r="B54" s="262"/>
      <c r="C54" s="262"/>
      <c r="D54" s="262"/>
      <c r="E54" s="262"/>
      <c r="F54" s="262"/>
      <c r="G54" s="262"/>
      <c r="H54" s="262"/>
      <c r="I54" s="262"/>
      <c r="J54" s="262"/>
      <c r="K54" s="262"/>
      <c r="L54" s="262"/>
      <c r="M54" s="262"/>
      <c r="N54" s="262"/>
      <c r="O54" s="262"/>
    </row>
    <row r="55" spans="1:15" ht="13.5">
      <c r="A55" s="262"/>
      <c r="B55" s="262"/>
      <c r="C55" s="262"/>
      <c r="D55" s="262"/>
      <c r="E55" s="262"/>
      <c r="F55" s="262"/>
      <c r="G55" s="262"/>
      <c r="H55" s="262"/>
      <c r="I55" s="262"/>
      <c r="J55" s="262"/>
      <c r="K55" s="262"/>
      <c r="L55" s="262"/>
      <c r="M55" s="262"/>
      <c r="N55" s="262"/>
      <c r="O55" s="262"/>
    </row>
    <row r="56" spans="1:15" ht="13.5">
      <c r="A56" s="262"/>
      <c r="B56" s="262"/>
      <c r="C56" s="262"/>
      <c r="D56" s="262"/>
      <c r="E56" s="262"/>
      <c r="F56" s="262"/>
      <c r="G56" s="262"/>
      <c r="H56" s="262"/>
      <c r="I56" s="262"/>
      <c r="J56" s="262"/>
      <c r="K56" s="262"/>
      <c r="L56" s="262"/>
      <c r="M56" s="262"/>
      <c r="N56" s="262"/>
      <c r="O56" s="262"/>
    </row>
    <row r="57" spans="1:15" ht="13.5">
      <c r="A57" s="262"/>
      <c r="B57" s="262"/>
      <c r="C57" s="262"/>
      <c r="D57" s="262"/>
      <c r="E57" s="262"/>
      <c r="F57" s="262"/>
      <c r="G57" s="262"/>
      <c r="H57" s="262"/>
      <c r="I57" s="262"/>
      <c r="J57" s="262"/>
      <c r="K57" s="262"/>
      <c r="L57" s="262"/>
      <c r="M57" s="262"/>
      <c r="N57" s="262"/>
      <c r="O57" s="262"/>
    </row>
    <row r="58" spans="1:15" ht="13.5">
      <c r="A58" s="262"/>
      <c r="B58" s="262"/>
      <c r="C58" s="262"/>
      <c r="D58" s="262"/>
      <c r="E58" s="262"/>
      <c r="F58" s="262"/>
      <c r="G58" s="262"/>
      <c r="H58" s="262"/>
      <c r="I58" s="262"/>
      <c r="J58" s="262"/>
      <c r="K58" s="262"/>
      <c r="L58" s="262"/>
      <c r="M58" s="262"/>
      <c r="N58" s="262"/>
      <c r="O58" s="262"/>
    </row>
    <row r="59" spans="1:15" ht="13.5">
      <c r="A59" s="262"/>
      <c r="B59" s="262"/>
      <c r="C59" s="262"/>
      <c r="D59" s="262"/>
      <c r="E59" s="262"/>
      <c r="F59" s="262"/>
      <c r="G59" s="262"/>
      <c r="H59" s="262"/>
      <c r="I59" s="262"/>
      <c r="J59" s="262"/>
      <c r="K59" s="262"/>
      <c r="L59" s="262"/>
      <c r="M59" s="262"/>
      <c r="N59" s="262"/>
      <c r="O59" s="262"/>
    </row>
    <row r="60" spans="1:15" ht="13.5">
      <c r="A60" s="262"/>
      <c r="B60" s="262"/>
      <c r="C60" s="262"/>
      <c r="D60" s="262"/>
      <c r="E60" s="262"/>
      <c r="F60" s="262"/>
      <c r="G60" s="262"/>
      <c r="H60" s="262"/>
      <c r="I60" s="262"/>
      <c r="J60" s="262"/>
      <c r="K60" s="262"/>
      <c r="L60" s="262"/>
      <c r="M60" s="262"/>
      <c r="N60" s="262"/>
      <c r="O60" s="262"/>
    </row>
    <row r="61" spans="1:15" ht="13.5">
      <c r="A61" s="262"/>
      <c r="B61" s="262"/>
      <c r="C61" s="262"/>
      <c r="D61" s="262"/>
      <c r="E61" s="262"/>
      <c r="F61" s="262"/>
      <c r="G61" s="262"/>
      <c r="H61" s="262"/>
      <c r="I61" s="262"/>
      <c r="J61" s="262"/>
      <c r="K61" s="262"/>
      <c r="L61" s="262"/>
      <c r="M61" s="262"/>
      <c r="N61" s="262"/>
      <c r="O61" s="262"/>
    </row>
    <row r="62" spans="1:15" ht="13.5">
      <c r="A62" s="262"/>
      <c r="B62" s="262"/>
      <c r="C62" s="262"/>
      <c r="D62" s="262"/>
      <c r="E62" s="262"/>
      <c r="F62" s="262"/>
      <c r="G62" s="262"/>
      <c r="H62" s="262"/>
      <c r="I62" s="262"/>
      <c r="J62" s="262"/>
      <c r="K62" s="262"/>
      <c r="L62" s="262"/>
      <c r="M62" s="262"/>
      <c r="N62" s="262"/>
      <c r="O62" s="262"/>
    </row>
    <row r="63" spans="1:15" ht="13.5">
      <c r="A63" s="262"/>
      <c r="B63" s="262"/>
      <c r="C63" s="262"/>
      <c r="D63" s="262"/>
      <c r="E63" s="262"/>
      <c r="F63" s="262"/>
      <c r="G63" s="262"/>
      <c r="H63" s="262"/>
      <c r="I63" s="262"/>
      <c r="J63" s="262"/>
      <c r="K63" s="262"/>
      <c r="L63" s="262"/>
      <c r="M63" s="262"/>
      <c r="N63" s="262"/>
      <c r="O63" s="262"/>
    </row>
    <row r="64" spans="1:15" ht="13.5">
      <c r="A64" s="262"/>
      <c r="B64" s="262"/>
      <c r="C64" s="262"/>
      <c r="D64" s="262"/>
      <c r="E64" s="262"/>
      <c r="F64" s="262"/>
      <c r="G64" s="262"/>
      <c r="H64" s="262"/>
      <c r="I64" s="262"/>
      <c r="J64" s="262"/>
      <c r="K64" s="262"/>
      <c r="L64" s="262"/>
      <c r="M64" s="262"/>
      <c r="N64" s="262"/>
      <c r="O64" s="262"/>
    </row>
    <row r="65" spans="1:15" ht="13.5">
      <c r="A65" s="262"/>
      <c r="B65" s="262"/>
      <c r="C65" s="262"/>
      <c r="D65" s="262"/>
      <c r="E65" s="262"/>
      <c r="F65" s="262"/>
      <c r="G65" s="262"/>
      <c r="H65" s="262"/>
      <c r="I65" s="262"/>
      <c r="J65" s="262"/>
      <c r="K65" s="262"/>
      <c r="L65" s="262"/>
      <c r="M65" s="262"/>
      <c r="N65" s="262"/>
      <c r="O65" s="262"/>
    </row>
    <row r="66" spans="1:15" ht="13.5">
      <c r="A66" s="262"/>
      <c r="B66" s="262"/>
      <c r="C66" s="262"/>
      <c r="D66" s="262"/>
      <c r="E66" s="262"/>
      <c r="F66" s="262"/>
      <c r="G66" s="262"/>
      <c r="H66" s="262"/>
      <c r="I66" s="262"/>
      <c r="J66" s="262"/>
      <c r="K66" s="262"/>
      <c r="L66" s="262"/>
      <c r="M66" s="262"/>
      <c r="N66" s="262"/>
      <c r="O66" s="262"/>
    </row>
    <row r="67" spans="1:15" ht="13.5">
      <c r="A67" s="262"/>
      <c r="B67" s="262"/>
      <c r="C67" s="262"/>
      <c r="D67" s="262"/>
      <c r="E67" s="262"/>
      <c r="F67" s="262"/>
      <c r="G67" s="262"/>
      <c r="H67" s="262"/>
      <c r="I67" s="262"/>
      <c r="J67" s="262"/>
      <c r="K67" s="262"/>
      <c r="L67" s="262"/>
      <c r="M67" s="262"/>
      <c r="N67" s="262"/>
      <c r="O67" s="262"/>
    </row>
    <row r="68" spans="1:15" ht="13.5">
      <c r="A68" s="262"/>
      <c r="B68" s="262"/>
      <c r="C68" s="262"/>
      <c r="D68" s="262"/>
      <c r="E68" s="262"/>
      <c r="F68" s="262"/>
      <c r="G68" s="262"/>
      <c r="H68" s="262"/>
      <c r="I68" s="262"/>
      <c r="J68" s="262"/>
      <c r="K68" s="262"/>
      <c r="L68" s="262"/>
      <c r="M68" s="262"/>
      <c r="N68" s="262"/>
      <c r="O68" s="262"/>
    </row>
    <row r="69" spans="1:15" ht="13.5">
      <c r="A69" s="262"/>
      <c r="B69" s="262"/>
      <c r="C69" s="262"/>
      <c r="D69" s="262"/>
      <c r="E69" s="262"/>
      <c r="F69" s="262"/>
      <c r="G69" s="262"/>
      <c r="H69" s="262"/>
      <c r="I69" s="262"/>
      <c r="J69" s="262"/>
      <c r="K69" s="262"/>
      <c r="L69" s="262"/>
      <c r="M69" s="262"/>
      <c r="N69" s="262"/>
      <c r="O69" s="262"/>
    </row>
    <row r="70" spans="1:15" ht="13.5">
      <c r="A70" s="262"/>
      <c r="B70" s="262"/>
      <c r="C70" s="262"/>
      <c r="D70" s="262"/>
      <c r="E70" s="262"/>
      <c r="F70" s="262"/>
      <c r="G70" s="262"/>
      <c r="H70" s="262"/>
      <c r="I70" s="262"/>
      <c r="J70" s="262"/>
      <c r="K70" s="262"/>
      <c r="L70" s="262"/>
      <c r="M70" s="262"/>
      <c r="N70" s="262"/>
      <c r="O70" s="262"/>
    </row>
    <row r="71" spans="1:15" ht="13.5">
      <c r="A71" s="262"/>
      <c r="B71" s="262"/>
      <c r="C71" s="262"/>
      <c r="D71" s="262"/>
      <c r="E71" s="262"/>
      <c r="F71" s="262"/>
      <c r="G71" s="262"/>
      <c r="H71" s="262"/>
      <c r="I71" s="262"/>
      <c r="J71" s="262"/>
      <c r="K71" s="262"/>
      <c r="L71" s="262"/>
      <c r="M71" s="262"/>
      <c r="N71" s="262"/>
      <c r="O71" s="262"/>
    </row>
    <row r="72" spans="1:15" ht="13.5">
      <c r="A72" s="262"/>
      <c r="B72" s="262"/>
      <c r="C72" s="262"/>
      <c r="D72" s="262"/>
      <c r="E72" s="262"/>
      <c r="F72" s="262"/>
      <c r="G72" s="262"/>
      <c r="H72" s="262"/>
      <c r="I72" s="262"/>
      <c r="J72" s="262"/>
      <c r="K72" s="262"/>
      <c r="L72" s="262"/>
      <c r="M72" s="262"/>
      <c r="N72" s="262"/>
      <c r="O72" s="262"/>
    </row>
    <row r="73" spans="1:15" ht="13.5">
      <c r="A73" s="262"/>
      <c r="B73" s="262"/>
      <c r="C73" s="262"/>
      <c r="D73" s="262"/>
      <c r="E73" s="262"/>
      <c r="F73" s="262"/>
      <c r="G73" s="262"/>
      <c r="H73" s="262"/>
      <c r="I73" s="262"/>
      <c r="J73" s="262"/>
      <c r="K73" s="262"/>
      <c r="L73" s="262"/>
      <c r="M73" s="262"/>
      <c r="N73" s="262"/>
      <c r="O73" s="262"/>
    </row>
    <row r="74" spans="1:15" ht="13.5">
      <c r="A74" s="262"/>
      <c r="B74" s="262"/>
      <c r="C74" s="262"/>
      <c r="D74" s="262"/>
      <c r="E74" s="262"/>
      <c r="F74" s="262"/>
      <c r="G74" s="262"/>
      <c r="H74" s="262"/>
      <c r="I74" s="262"/>
      <c r="J74" s="262"/>
      <c r="K74" s="262"/>
      <c r="L74" s="262"/>
      <c r="M74" s="262"/>
      <c r="N74" s="262"/>
      <c r="O74" s="262"/>
    </row>
    <row r="75" spans="1:15" ht="13.5">
      <c r="A75" s="262"/>
      <c r="B75" s="262"/>
      <c r="C75" s="262"/>
      <c r="D75" s="262"/>
      <c r="E75" s="262"/>
      <c r="F75" s="262"/>
      <c r="G75" s="262"/>
      <c r="H75" s="262"/>
      <c r="I75" s="262"/>
      <c r="J75" s="262"/>
      <c r="K75" s="262"/>
      <c r="L75" s="262"/>
      <c r="M75" s="262"/>
      <c r="N75" s="262"/>
      <c r="O75" s="262"/>
    </row>
    <row r="76" spans="1:15" ht="13.5">
      <c r="A76" s="262"/>
      <c r="B76" s="262"/>
      <c r="C76" s="262"/>
      <c r="D76" s="262"/>
      <c r="E76" s="262"/>
      <c r="F76" s="262"/>
      <c r="G76" s="262"/>
      <c r="H76" s="262"/>
      <c r="I76" s="262"/>
      <c r="J76" s="262"/>
      <c r="K76" s="262"/>
      <c r="L76" s="262"/>
      <c r="M76" s="262"/>
      <c r="N76" s="262"/>
      <c r="O76" s="262"/>
    </row>
    <row r="77" spans="1:15" ht="13.5">
      <c r="A77" s="262"/>
      <c r="B77" s="262"/>
      <c r="C77" s="262"/>
      <c r="D77" s="262"/>
      <c r="E77" s="262"/>
      <c r="F77" s="262"/>
      <c r="G77" s="262"/>
      <c r="H77" s="262"/>
      <c r="I77" s="262"/>
      <c r="J77" s="262"/>
      <c r="K77" s="262"/>
      <c r="L77" s="262"/>
      <c r="M77" s="262"/>
      <c r="N77" s="262"/>
      <c r="O77" s="262"/>
    </row>
    <row r="78" spans="1:15" ht="13.5">
      <c r="A78" s="262"/>
      <c r="B78" s="262"/>
      <c r="C78" s="262"/>
      <c r="D78" s="262"/>
      <c r="E78" s="262"/>
      <c r="F78" s="262"/>
      <c r="G78" s="262"/>
      <c r="H78" s="262"/>
      <c r="I78" s="262"/>
      <c r="J78" s="262"/>
      <c r="K78" s="262"/>
      <c r="L78" s="262"/>
      <c r="M78" s="262"/>
      <c r="N78" s="262"/>
      <c r="O78" s="262"/>
    </row>
    <row r="79" spans="1:15" ht="13.5">
      <c r="A79" s="262"/>
      <c r="B79" s="262"/>
      <c r="C79" s="262"/>
      <c r="D79" s="262"/>
      <c r="E79" s="262"/>
      <c r="F79" s="262"/>
      <c r="G79" s="262"/>
      <c r="H79" s="262"/>
      <c r="I79" s="262"/>
      <c r="J79" s="262"/>
      <c r="K79" s="262"/>
      <c r="L79" s="262"/>
      <c r="M79" s="262"/>
      <c r="N79" s="262"/>
      <c r="O79" s="262"/>
    </row>
    <row r="80" spans="1:15" ht="13.5">
      <c r="A80" s="262"/>
      <c r="B80" s="262"/>
      <c r="C80" s="262"/>
      <c r="D80" s="262"/>
      <c r="E80" s="262"/>
      <c r="F80" s="262"/>
      <c r="G80" s="262"/>
      <c r="H80" s="262"/>
      <c r="I80" s="262"/>
      <c r="J80" s="262"/>
      <c r="K80" s="262"/>
      <c r="L80" s="262"/>
      <c r="M80" s="262"/>
      <c r="N80" s="262"/>
      <c r="O80" s="262"/>
    </row>
    <row r="81" spans="1:15" ht="13.5">
      <c r="A81" s="262"/>
      <c r="B81" s="262"/>
      <c r="C81" s="262"/>
      <c r="D81" s="262"/>
      <c r="E81" s="262"/>
      <c r="F81" s="262"/>
      <c r="G81" s="262"/>
      <c r="H81" s="262"/>
      <c r="I81" s="262"/>
      <c r="J81" s="262"/>
      <c r="K81" s="262"/>
      <c r="L81" s="262"/>
      <c r="M81" s="262"/>
      <c r="N81" s="262"/>
      <c r="O81" s="262"/>
    </row>
    <row r="82" spans="1:15" ht="13.5">
      <c r="A82" s="262"/>
      <c r="B82" s="262"/>
      <c r="C82" s="262"/>
      <c r="D82" s="262"/>
      <c r="E82" s="262"/>
      <c r="F82" s="262"/>
      <c r="G82" s="262"/>
      <c r="H82" s="262"/>
      <c r="I82" s="262"/>
      <c r="J82" s="262"/>
      <c r="K82" s="262"/>
      <c r="L82" s="262"/>
      <c r="M82" s="262"/>
      <c r="N82" s="262"/>
      <c r="O82" s="262"/>
    </row>
    <row r="83" spans="1:15" ht="13.5">
      <c r="A83" s="262"/>
      <c r="B83" s="262"/>
      <c r="C83" s="262"/>
      <c r="D83" s="262"/>
      <c r="E83" s="262"/>
      <c r="F83" s="262"/>
      <c r="G83" s="262"/>
      <c r="H83" s="262"/>
      <c r="I83" s="262"/>
      <c r="J83" s="262"/>
      <c r="K83" s="262"/>
      <c r="L83" s="262"/>
      <c r="M83" s="262"/>
      <c r="N83" s="262"/>
      <c r="O83" s="262"/>
    </row>
    <row r="84" spans="1:15" ht="13.5">
      <c r="A84" s="262"/>
      <c r="B84" s="262"/>
      <c r="C84" s="262"/>
      <c r="D84" s="262"/>
      <c r="E84" s="262"/>
      <c r="F84" s="262"/>
      <c r="G84" s="262"/>
      <c r="H84" s="262"/>
      <c r="I84" s="262"/>
      <c r="J84" s="262"/>
      <c r="K84" s="262"/>
      <c r="L84" s="262"/>
      <c r="M84" s="262"/>
      <c r="N84" s="262"/>
      <c r="O84" s="262"/>
    </row>
    <row r="85" spans="1:15" ht="13.5">
      <c r="A85" s="262"/>
      <c r="B85" s="262"/>
      <c r="C85" s="262"/>
      <c r="D85" s="262"/>
      <c r="E85" s="262"/>
      <c r="F85" s="262"/>
      <c r="G85" s="262"/>
      <c r="H85" s="262"/>
      <c r="I85" s="262"/>
      <c r="J85" s="262"/>
      <c r="K85" s="262"/>
      <c r="L85" s="262"/>
      <c r="M85" s="262"/>
      <c r="N85" s="262"/>
      <c r="O85" s="262"/>
    </row>
    <row r="86" spans="1:15" ht="13.5">
      <c r="A86" s="262"/>
      <c r="B86" s="262"/>
      <c r="C86" s="262"/>
      <c r="D86" s="262"/>
      <c r="E86" s="262"/>
      <c r="F86" s="262"/>
      <c r="G86" s="262"/>
      <c r="H86" s="262"/>
      <c r="I86" s="262"/>
      <c r="J86" s="262"/>
      <c r="K86" s="262"/>
      <c r="L86" s="262"/>
      <c r="M86" s="262"/>
      <c r="N86" s="262"/>
      <c r="O86" s="262"/>
    </row>
    <row r="87" spans="1:15" ht="13.5">
      <c r="A87" s="262"/>
      <c r="B87" s="262"/>
      <c r="C87" s="262"/>
      <c r="D87" s="262"/>
      <c r="E87" s="262"/>
      <c r="F87" s="262"/>
      <c r="G87" s="262"/>
      <c r="H87" s="262"/>
      <c r="I87" s="262"/>
      <c r="J87" s="262"/>
      <c r="K87" s="262"/>
      <c r="L87" s="262"/>
      <c r="M87" s="262"/>
      <c r="N87" s="262"/>
      <c r="O87" s="262"/>
    </row>
    <row r="88" spans="1:15" ht="13.5">
      <c r="A88" s="262"/>
      <c r="B88" s="262"/>
      <c r="C88" s="262"/>
      <c r="D88" s="262"/>
      <c r="E88" s="262"/>
      <c r="F88" s="262"/>
      <c r="G88" s="262"/>
      <c r="H88" s="262"/>
      <c r="I88" s="262"/>
      <c r="J88" s="262"/>
      <c r="K88" s="262"/>
      <c r="L88" s="262"/>
      <c r="M88" s="262"/>
      <c r="N88" s="262"/>
      <c r="O88" s="262"/>
    </row>
    <row r="89" spans="1:15" ht="13.5">
      <c r="A89" s="262"/>
      <c r="B89" s="262"/>
      <c r="C89" s="262"/>
      <c r="D89" s="262"/>
      <c r="E89" s="262"/>
      <c r="F89" s="262"/>
      <c r="G89" s="262"/>
      <c r="H89" s="262"/>
      <c r="I89" s="262"/>
      <c r="J89" s="262"/>
      <c r="K89" s="262"/>
      <c r="L89" s="262"/>
      <c r="M89" s="262"/>
      <c r="N89" s="262"/>
      <c r="O89" s="262"/>
    </row>
    <row r="90" spans="1:15" ht="13.5">
      <c r="A90" s="262"/>
      <c r="B90" s="262"/>
      <c r="C90" s="262"/>
      <c r="D90" s="262"/>
      <c r="E90" s="262"/>
      <c r="F90" s="262"/>
      <c r="G90" s="262"/>
      <c r="H90" s="262"/>
      <c r="I90" s="262"/>
      <c r="J90" s="262"/>
      <c r="K90" s="262"/>
      <c r="L90" s="262"/>
      <c r="M90" s="262"/>
      <c r="N90" s="262"/>
      <c r="O90" s="262"/>
    </row>
    <row r="91" spans="1:15" ht="13.5">
      <c r="A91" s="262"/>
      <c r="B91" s="262"/>
      <c r="C91" s="262"/>
      <c r="D91" s="262"/>
      <c r="E91" s="262"/>
      <c r="F91" s="262"/>
      <c r="G91" s="262"/>
      <c r="H91" s="262"/>
      <c r="I91" s="262"/>
      <c r="J91" s="262"/>
      <c r="K91" s="262"/>
      <c r="L91" s="262"/>
      <c r="M91" s="262"/>
      <c r="N91" s="262"/>
      <c r="O91" s="262"/>
    </row>
    <row r="92" spans="1:15" ht="13.5">
      <c r="A92" s="262"/>
      <c r="B92" s="262"/>
      <c r="C92" s="262"/>
      <c r="D92" s="262"/>
      <c r="E92" s="262"/>
      <c r="F92" s="262"/>
      <c r="G92" s="262"/>
      <c r="H92" s="262"/>
      <c r="I92" s="262"/>
      <c r="J92" s="262"/>
      <c r="K92" s="262"/>
      <c r="L92" s="262"/>
      <c r="M92" s="262"/>
      <c r="N92" s="262"/>
      <c r="O92" s="262"/>
    </row>
    <row r="93" spans="1:15" ht="13.5">
      <c r="A93" s="262"/>
      <c r="B93" s="262"/>
      <c r="C93" s="262"/>
      <c r="D93" s="262"/>
      <c r="E93" s="262"/>
      <c r="F93" s="262"/>
      <c r="G93" s="262"/>
      <c r="H93" s="262"/>
      <c r="I93" s="262"/>
      <c r="J93" s="262"/>
      <c r="K93" s="262"/>
      <c r="L93" s="262"/>
      <c r="M93" s="262"/>
      <c r="N93" s="262"/>
      <c r="O93" s="262"/>
    </row>
    <row r="94" spans="1:15" ht="13.5">
      <c r="A94" s="262"/>
      <c r="B94" s="262"/>
      <c r="C94" s="262"/>
      <c r="D94" s="262"/>
      <c r="E94" s="262"/>
      <c r="F94" s="262"/>
      <c r="G94" s="262"/>
      <c r="H94" s="262"/>
      <c r="I94" s="262"/>
      <c r="J94" s="262"/>
      <c r="K94" s="262"/>
      <c r="L94" s="262"/>
      <c r="M94" s="262"/>
      <c r="N94" s="262"/>
      <c r="O94" s="262"/>
    </row>
    <row r="95" spans="1:15" ht="13.5">
      <c r="A95" s="262"/>
      <c r="B95" s="262"/>
      <c r="C95" s="262"/>
      <c r="D95" s="262"/>
      <c r="E95" s="262"/>
      <c r="F95" s="262"/>
      <c r="G95" s="262"/>
      <c r="H95" s="262"/>
      <c r="I95" s="262"/>
      <c r="J95" s="262"/>
      <c r="K95" s="262"/>
      <c r="L95" s="262"/>
      <c r="M95" s="262"/>
      <c r="N95" s="262"/>
      <c r="O95" s="262"/>
    </row>
    <row r="96" spans="1:15" ht="13.5">
      <c r="A96" s="262"/>
      <c r="B96" s="262"/>
      <c r="C96" s="262"/>
      <c r="D96" s="262"/>
      <c r="E96" s="262"/>
      <c r="F96" s="262"/>
      <c r="G96" s="262"/>
      <c r="H96" s="262"/>
      <c r="I96" s="262"/>
      <c r="J96" s="262"/>
      <c r="K96" s="262"/>
      <c r="L96" s="262"/>
      <c r="M96" s="262"/>
      <c r="N96" s="262"/>
      <c r="O96" s="262"/>
    </row>
    <row r="97" spans="1:15" ht="13.5">
      <c r="A97" s="262"/>
      <c r="B97" s="262"/>
      <c r="C97" s="262"/>
      <c r="D97" s="262"/>
      <c r="E97" s="262"/>
      <c r="F97" s="262"/>
      <c r="G97" s="262"/>
      <c r="H97" s="262"/>
      <c r="I97" s="262"/>
      <c r="J97" s="262"/>
      <c r="K97" s="262"/>
      <c r="L97" s="262"/>
      <c r="M97" s="262"/>
      <c r="N97" s="262"/>
      <c r="O97" s="262"/>
    </row>
    <row r="98" spans="1:15" ht="13.5">
      <c r="A98" s="262"/>
      <c r="B98" s="262"/>
      <c r="C98" s="262"/>
      <c r="D98" s="262"/>
      <c r="E98" s="262"/>
      <c r="F98" s="262"/>
      <c r="G98" s="262"/>
      <c r="H98" s="262"/>
      <c r="I98" s="262"/>
      <c r="J98" s="262"/>
      <c r="K98" s="262"/>
      <c r="L98" s="262"/>
      <c r="M98" s="262"/>
      <c r="N98" s="262"/>
      <c r="O98" s="262"/>
    </row>
    <row r="99" spans="1:15" ht="13.5">
      <c r="A99" s="262"/>
      <c r="B99" s="262"/>
      <c r="C99" s="262"/>
      <c r="D99" s="262"/>
      <c r="E99" s="262"/>
      <c r="F99" s="262"/>
      <c r="G99" s="262"/>
      <c r="H99" s="262"/>
      <c r="I99" s="262"/>
      <c r="J99" s="262"/>
      <c r="K99" s="262"/>
      <c r="L99" s="262"/>
      <c r="M99" s="262"/>
      <c r="N99" s="262"/>
      <c r="O99" s="262"/>
    </row>
    <row r="100" spans="1:15" ht="13.5">
      <c r="A100" s="262"/>
      <c r="B100" s="262"/>
      <c r="C100" s="262"/>
      <c r="D100" s="262"/>
      <c r="E100" s="262"/>
      <c r="F100" s="262"/>
      <c r="G100" s="262"/>
      <c r="H100" s="262"/>
      <c r="I100" s="262"/>
      <c r="J100" s="262"/>
      <c r="K100" s="262"/>
      <c r="L100" s="262"/>
      <c r="M100" s="262"/>
      <c r="N100" s="262"/>
      <c r="O100" s="262"/>
    </row>
    <row r="101" spans="1:15" ht="13.5">
      <c r="A101" s="262"/>
      <c r="B101" s="262"/>
      <c r="C101" s="262"/>
      <c r="D101" s="262"/>
      <c r="E101" s="262"/>
      <c r="F101" s="262"/>
      <c r="G101" s="262"/>
      <c r="H101" s="262"/>
      <c r="I101" s="262"/>
      <c r="J101" s="262"/>
      <c r="K101" s="262"/>
      <c r="L101" s="262"/>
      <c r="M101" s="262"/>
      <c r="N101" s="262"/>
      <c r="O101" s="262"/>
    </row>
    <row r="102" spans="1:15" ht="13.5">
      <c r="A102" s="262"/>
      <c r="B102" s="262"/>
      <c r="C102" s="262"/>
      <c r="D102" s="262"/>
      <c r="E102" s="262"/>
      <c r="F102" s="262"/>
      <c r="G102" s="262"/>
      <c r="H102" s="262"/>
      <c r="I102" s="262"/>
      <c r="J102" s="262"/>
      <c r="K102" s="262"/>
      <c r="L102" s="262"/>
      <c r="M102" s="262"/>
      <c r="N102" s="262"/>
      <c r="O102" s="262"/>
    </row>
    <row r="103" spans="1:15" ht="13.5">
      <c r="A103" s="262"/>
      <c r="B103" s="262"/>
      <c r="C103" s="262"/>
      <c r="D103" s="262"/>
      <c r="E103" s="262"/>
      <c r="F103" s="262"/>
      <c r="G103" s="262"/>
      <c r="H103" s="262"/>
      <c r="I103" s="262"/>
      <c r="J103" s="262"/>
      <c r="K103" s="262"/>
      <c r="L103" s="262"/>
      <c r="M103" s="262"/>
      <c r="N103" s="262"/>
      <c r="O103" s="262"/>
    </row>
  </sheetData>
  <sheetProtection/>
  <mergeCells count="9">
    <mergeCell ref="A19:A21"/>
    <mergeCell ref="A14:A16"/>
    <mergeCell ref="A9:A11"/>
    <mergeCell ref="A49:A51"/>
    <mergeCell ref="A24:A26"/>
    <mergeCell ref="A44:A46"/>
    <mergeCell ref="A29:A31"/>
    <mergeCell ref="A39:A41"/>
    <mergeCell ref="A34:A36"/>
  </mergeCells>
  <printOptions/>
  <pageMargins left="0.75" right="0.75" top="0.4" bottom="0.57" header="0.26" footer="0.512"/>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Sheet7"/>
  <dimension ref="A1:Q63"/>
  <sheetViews>
    <sheetView workbookViewId="0" topLeftCell="A1">
      <pane xSplit="2" ySplit="3" topLeftCell="E14" activePane="bottomRight" state="frozen"/>
      <selection pane="topLeft" activeCell="N48" sqref="N48"/>
      <selection pane="topRight" activeCell="N48" sqref="N48"/>
      <selection pane="bottomLeft" activeCell="N48" sqref="N48"/>
      <selection pane="bottomRight" activeCell="N48" sqref="N48"/>
    </sheetView>
  </sheetViews>
  <sheetFormatPr defaultColWidth="9.00390625" defaultRowHeight="13.5"/>
  <cols>
    <col min="1" max="1" width="12.75390625" style="0" customWidth="1"/>
  </cols>
  <sheetData>
    <row r="1" spans="1:17" ht="17.25">
      <c r="A1" s="304"/>
      <c r="B1" s="305" t="s">
        <v>55</v>
      </c>
      <c r="C1" s="216" t="s">
        <v>59</v>
      </c>
      <c r="D1" s="216"/>
      <c r="E1" s="216"/>
      <c r="F1" s="216"/>
      <c r="G1" s="216" t="s">
        <v>186</v>
      </c>
      <c r="H1" s="216"/>
      <c r="I1" s="7"/>
      <c r="J1" s="7"/>
      <c r="K1" s="7"/>
      <c r="L1" s="7"/>
      <c r="M1" s="7"/>
      <c r="N1" s="7"/>
      <c r="O1" s="7"/>
      <c r="P1" s="304"/>
      <c r="Q1" s="304"/>
    </row>
    <row r="2" spans="1:17" ht="14.25" thickBot="1">
      <c r="A2" s="304"/>
      <c r="B2" s="304"/>
      <c r="C2" s="7"/>
      <c r="D2" s="7"/>
      <c r="E2" s="7"/>
      <c r="F2" s="7"/>
      <c r="G2" s="7"/>
      <c r="H2" s="7"/>
      <c r="I2" s="7"/>
      <c r="J2" s="7"/>
      <c r="K2" s="7"/>
      <c r="L2" s="7"/>
      <c r="M2" s="7"/>
      <c r="N2" s="7"/>
      <c r="O2" s="7"/>
      <c r="P2" s="304"/>
      <c r="Q2" s="304"/>
    </row>
    <row r="3" spans="1:17" ht="18" thickBot="1">
      <c r="A3" s="306" t="s">
        <v>47</v>
      </c>
      <c r="B3" s="307" t="s">
        <v>48</v>
      </c>
      <c r="C3" s="308" t="s">
        <v>2</v>
      </c>
      <c r="D3" s="309" t="s">
        <v>3</v>
      </c>
      <c r="E3" s="309" t="s">
        <v>4</v>
      </c>
      <c r="F3" s="309" t="s">
        <v>5</v>
      </c>
      <c r="G3" s="309" t="s">
        <v>6</v>
      </c>
      <c r="H3" s="309" t="s">
        <v>7</v>
      </c>
      <c r="I3" s="309" t="s">
        <v>8</v>
      </c>
      <c r="J3" s="309" t="s">
        <v>9</v>
      </c>
      <c r="K3" s="309" t="s">
        <v>10</v>
      </c>
      <c r="L3" s="309" t="s">
        <v>11</v>
      </c>
      <c r="M3" s="309" t="s">
        <v>12</v>
      </c>
      <c r="N3" s="310" t="s">
        <v>13</v>
      </c>
      <c r="O3" s="311" t="s">
        <v>49</v>
      </c>
      <c r="P3" s="304"/>
      <c r="Q3" s="304"/>
    </row>
    <row r="4" spans="1:17" ht="15" thickTop="1">
      <c r="A4" s="312"/>
      <c r="B4" s="313" t="s">
        <v>51</v>
      </c>
      <c r="C4" s="243">
        <v>69</v>
      </c>
      <c r="D4" s="244">
        <v>214</v>
      </c>
      <c r="E4" s="244">
        <v>120</v>
      </c>
      <c r="F4" s="244">
        <v>174</v>
      </c>
      <c r="G4" s="244">
        <v>159</v>
      </c>
      <c r="H4" s="244">
        <v>208</v>
      </c>
      <c r="I4" s="244">
        <v>280</v>
      </c>
      <c r="J4" s="244">
        <v>165</v>
      </c>
      <c r="K4" s="244">
        <v>136</v>
      </c>
      <c r="L4" s="244">
        <v>203</v>
      </c>
      <c r="M4" s="244">
        <v>143</v>
      </c>
      <c r="N4" s="244">
        <v>119</v>
      </c>
      <c r="O4" s="314">
        <f aca="true" t="shared" si="0" ref="O4:O38">SUM(C4:N4)</f>
        <v>1990</v>
      </c>
      <c r="P4" s="304"/>
      <c r="Q4" s="304"/>
    </row>
    <row r="5" spans="1:17" ht="14.25">
      <c r="A5" s="315"/>
      <c r="B5" s="316" t="s">
        <v>52</v>
      </c>
      <c r="C5" s="231">
        <v>38</v>
      </c>
      <c r="D5" s="232">
        <v>92</v>
      </c>
      <c r="E5" s="232">
        <v>81</v>
      </c>
      <c r="F5" s="232">
        <v>82</v>
      </c>
      <c r="G5" s="232">
        <v>80</v>
      </c>
      <c r="H5" s="232">
        <v>78</v>
      </c>
      <c r="I5" s="232">
        <v>86</v>
      </c>
      <c r="J5" s="232">
        <v>71</v>
      </c>
      <c r="K5" s="232">
        <v>69</v>
      </c>
      <c r="L5" s="232">
        <v>79</v>
      </c>
      <c r="M5" s="232">
        <v>77</v>
      </c>
      <c r="N5" s="232">
        <v>74</v>
      </c>
      <c r="O5" s="254">
        <f t="shared" si="0"/>
        <v>907</v>
      </c>
      <c r="P5" s="304"/>
      <c r="Q5" s="304"/>
    </row>
    <row r="6" spans="1:17" ht="14.25">
      <c r="A6" s="317" t="s">
        <v>144</v>
      </c>
      <c r="B6" s="316" t="s">
        <v>53</v>
      </c>
      <c r="C6" s="231">
        <v>18</v>
      </c>
      <c r="D6" s="232">
        <v>96</v>
      </c>
      <c r="E6" s="232">
        <v>27</v>
      </c>
      <c r="F6" s="232">
        <v>84</v>
      </c>
      <c r="G6" s="232">
        <v>57</v>
      </c>
      <c r="H6" s="232">
        <v>110</v>
      </c>
      <c r="I6" s="232">
        <v>180</v>
      </c>
      <c r="J6" s="232">
        <v>76</v>
      </c>
      <c r="K6" s="232">
        <v>61</v>
      </c>
      <c r="L6" s="232">
        <v>109</v>
      </c>
      <c r="M6" s="232">
        <v>52</v>
      </c>
      <c r="N6" s="232">
        <v>36</v>
      </c>
      <c r="O6" s="254">
        <f t="shared" si="0"/>
        <v>906</v>
      </c>
      <c r="P6" s="304"/>
      <c r="Q6" s="304"/>
    </row>
    <row r="7" spans="1:17" ht="14.25">
      <c r="A7" s="317"/>
      <c r="B7" s="316" t="s">
        <v>100</v>
      </c>
      <c r="C7" s="231">
        <v>1</v>
      </c>
      <c r="D7" s="232">
        <v>0</v>
      </c>
      <c r="E7" s="232">
        <v>2</v>
      </c>
      <c r="F7" s="232">
        <v>0</v>
      </c>
      <c r="G7" s="232">
        <v>0</v>
      </c>
      <c r="H7" s="232">
        <v>0</v>
      </c>
      <c r="I7" s="232">
        <v>1</v>
      </c>
      <c r="J7" s="232">
        <v>0</v>
      </c>
      <c r="K7" s="232">
        <v>0</v>
      </c>
      <c r="L7" s="232">
        <v>0</v>
      </c>
      <c r="M7" s="232">
        <v>7</v>
      </c>
      <c r="N7" s="232">
        <v>6</v>
      </c>
      <c r="O7" s="254">
        <f t="shared" si="0"/>
        <v>17</v>
      </c>
      <c r="P7" s="304"/>
      <c r="Q7" s="304"/>
    </row>
    <row r="8" spans="1:17" ht="15" thickBot="1">
      <c r="A8" s="317"/>
      <c r="B8" s="318" t="s">
        <v>54</v>
      </c>
      <c r="C8" s="248">
        <v>12</v>
      </c>
      <c r="D8" s="249">
        <v>26</v>
      </c>
      <c r="E8" s="249">
        <v>10</v>
      </c>
      <c r="F8" s="249">
        <v>8</v>
      </c>
      <c r="G8" s="249">
        <v>22</v>
      </c>
      <c r="H8" s="249">
        <v>20</v>
      </c>
      <c r="I8" s="249">
        <v>13</v>
      </c>
      <c r="J8" s="249">
        <v>18</v>
      </c>
      <c r="K8" s="249">
        <v>6</v>
      </c>
      <c r="L8" s="249">
        <v>15</v>
      </c>
      <c r="M8" s="249">
        <v>7</v>
      </c>
      <c r="N8" s="249">
        <v>3</v>
      </c>
      <c r="O8" s="241">
        <f t="shared" si="0"/>
        <v>160</v>
      </c>
      <c r="P8" s="304"/>
      <c r="Q8" s="304"/>
    </row>
    <row r="9" spans="1:17" ht="14.25" customHeight="1" thickTop="1">
      <c r="A9" s="759" t="s">
        <v>66</v>
      </c>
      <c r="B9" s="320" t="s">
        <v>51</v>
      </c>
      <c r="C9" s="225">
        <v>25</v>
      </c>
      <c r="D9" s="226">
        <v>8</v>
      </c>
      <c r="E9" s="226">
        <v>25</v>
      </c>
      <c r="F9" s="226">
        <v>44</v>
      </c>
      <c r="G9" s="226">
        <v>24</v>
      </c>
      <c r="H9" s="226">
        <v>11</v>
      </c>
      <c r="I9" s="226">
        <v>43</v>
      </c>
      <c r="J9" s="226">
        <v>4</v>
      </c>
      <c r="K9" s="226">
        <v>28</v>
      </c>
      <c r="L9" s="226">
        <v>34</v>
      </c>
      <c r="M9" s="226">
        <v>31</v>
      </c>
      <c r="N9" s="226">
        <v>10</v>
      </c>
      <c r="O9" s="321">
        <f t="shared" si="0"/>
        <v>287</v>
      </c>
      <c r="P9" s="304"/>
      <c r="Q9" s="304"/>
    </row>
    <row r="10" spans="1:17" ht="13.5" customHeight="1">
      <c r="A10" s="760"/>
      <c r="B10" s="316" t="s">
        <v>52</v>
      </c>
      <c r="C10" s="231">
        <v>13</v>
      </c>
      <c r="D10" s="232">
        <v>8</v>
      </c>
      <c r="E10" s="232">
        <v>22</v>
      </c>
      <c r="F10" s="232">
        <v>32</v>
      </c>
      <c r="G10" s="232">
        <v>14</v>
      </c>
      <c r="H10" s="232">
        <v>11</v>
      </c>
      <c r="I10" s="232">
        <v>16</v>
      </c>
      <c r="J10" s="232">
        <v>4</v>
      </c>
      <c r="K10" s="232">
        <v>28</v>
      </c>
      <c r="L10" s="232">
        <v>27</v>
      </c>
      <c r="M10" s="232">
        <v>19</v>
      </c>
      <c r="N10" s="232">
        <v>10</v>
      </c>
      <c r="O10" s="254">
        <f t="shared" si="0"/>
        <v>204</v>
      </c>
      <c r="P10" s="304"/>
      <c r="Q10" s="304"/>
    </row>
    <row r="11" spans="1:17" ht="13.5" customHeight="1">
      <c r="A11" s="760"/>
      <c r="B11" s="316" t="s">
        <v>53</v>
      </c>
      <c r="C11" s="231">
        <v>12</v>
      </c>
      <c r="D11" s="232">
        <v>0</v>
      </c>
      <c r="E11" s="232">
        <v>0</v>
      </c>
      <c r="F11" s="232">
        <v>12</v>
      </c>
      <c r="G11" s="232">
        <v>9</v>
      </c>
      <c r="H11" s="232">
        <v>0</v>
      </c>
      <c r="I11" s="232">
        <v>24</v>
      </c>
      <c r="J11" s="232">
        <v>0</v>
      </c>
      <c r="K11" s="232">
        <v>0</v>
      </c>
      <c r="L11" s="232">
        <v>6</v>
      </c>
      <c r="M11" s="232">
        <v>12</v>
      </c>
      <c r="N11" s="232">
        <v>0</v>
      </c>
      <c r="O11" s="254">
        <f t="shared" si="0"/>
        <v>75</v>
      </c>
      <c r="P11" s="304"/>
      <c r="Q11" s="304"/>
    </row>
    <row r="12" spans="1:17" ht="13.5" customHeight="1">
      <c r="A12" s="760"/>
      <c r="B12" s="316" t="s">
        <v>100</v>
      </c>
      <c r="C12" s="231">
        <v>0</v>
      </c>
      <c r="D12" s="232">
        <v>0</v>
      </c>
      <c r="E12" s="232">
        <v>0</v>
      </c>
      <c r="F12" s="232">
        <v>0</v>
      </c>
      <c r="G12" s="232">
        <v>0</v>
      </c>
      <c r="H12" s="232">
        <v>0</v>
      </c>
      <c r="I12" s="232">
        <v>1</v>
      </c>
      <c r="J12" s="232">
        <v>0</v>
      </c>
      <c r="K12" s="232">
        <v>0</v>
      </c>
      <c r="L12" s="232">
        <v>0</v>
      </c>
      <c r="M12" s="232">
        <v>0</v>
      </c>
      <c r="N12" s="232">
        <v>0</v>
      </c>
      <c r="O12" s="254">
        <f t="shared" si="0"/>
        <v>1</v>
      </c>
      <c r="P12" s="304"/>
      <c r="Q12" s="304"/>
    </row>
    <row r="13" spans="1:17" ht="14.25" customHeight="1" thickBot="1">
      <c r="A13" s="761"/>
      <c r="B13" s="322" t="s">
        <v>54</v>
      </c>
      <c r="C13" s="238">
        <v>0</v>
      </c>
      <c r="D13" s="239">
        <v>0</v>
      </c>
      <c r="E13" s="239">
        <v>3</v>
      </c>
      <c r="F13" s="239">
        <v>0</v>
      </c>
      <c r="G13" s="239">
        <v>1</v>
      </c>
      <c r="H13" s="239">
        <v>0</v>
      </c>
      <c r="I13" s="239">
        <v>2</v>
      </c>
      <c r="J13" s="239">
        <v>0</v>
      </c>
      <c r="K13" s="239">
        <v>0</v>
      </c>
      <c r="L13" s="239">
        <v>1</v>
      </c>
      <c r="M13" s="239">
        <v>0</v>
      </c>
      <c r="N13" s="239">
        <v>0</v>
      </c>
      <c r="O13" s="241">
        <f t="shared" si="0"/>
        <v>7</v>
      </c>
      <c r="P13" s="304"/>
      <c r="Q13" s="304"/>
    </row>
    <row r="14" spans="1:17" ht="14.25" thickTop="1">
      <c r="A14" s="763" t="s">
        <v>145</v>
      </c>
      <c r="B14" s="323" t="s">
        <v>51</v>
      </c>
      <c r="C14" s="324">
        <v>8</v>
      </c>
      <c r="D14" s="325">
        <v>3</v>
      </c>
      <c r="E14" s="325">
        <v>27</v>
      </c>
      <c r="F14" s="325">
        <v>86</v>
      </c>
      <c r="G14" s="325">
        <v>23</v>
      </c>
      <c r="H14" s="325">
        <v>12</v>
      </c>
      <c r="I14" s="325">
        <v>13</v>
      </c>
      <c r="J14" s="325">
        <v>25</v>
      </c>
      <c r="K14" s="325">
        <v>7</v>
      </c>
      <c r="L14" s="325">
        <v>17</v>
      </c>
      <c r="M14" s="325">
        <v>24</v>
      </c>
      <c r="N14" s="325">
        <v>68</v>
      </c>
      <c r="O14" s="321">
        <f t="shared" si="0"/>
        <v>313</v>
      </c>
      <c r="P14" s="304"/>
      <c r="Q14" s="304"/>
    </row>
    <row r="15" spans="1:17" ht="13.5">
      <c r="A15" s="762"/>
      <c r="B15" s="326" t="s">
        <v>52</v>
      </c>
      <c r="C15" s="327">
        <v>6</v>
      </c>
      <c r="D15" s="328">
        <v>3</v>
      </c>
      <c r="E15" s="328">
        <v>14</v>
      </c>
      <c r="F15" s="328">
        <v>25</v>
      </c>
      <c r="G15" s="328">
        <v>10</v>
      </c>
      <c r="H15" s="328">
        <v>6</v>
      </c>
      <c r="I15" s="328">
        <v>11</v>
      </c>
      <c r="J15" s="328">
        <v>1</v>
      </c>
      <c r="K15" s="328">
        <v>7</v>
      </c>
      <c r="L15" s="328">
        <v>13</v>
      </c>
      <c r="M15" s="328">
        <v>13</v>
      </c>
      <c r="N15" s="328">
        <v>10</v>
      </c>
      <c r="O15" s="254">
        <f t="shared" si="0"/>
        <v>119</v>
      </c>
      <c r="P15" s="304"/>
      <c r="Q15" s="304"/>
    </row>
    <row r="16" spans="1:17" ht="13.5">
      <c r="A16" s="764" t="s">
        <v>146</v>
      </c>
      <c r="B16" s="326" t="s">
        <v>53</v>
      </c>
      <c r="C16" s="327">
        <v>0</v>
      </c>
      <c r="D16" s="328">
        <v>0</v>
      </c>
      <c r="E16" s="328">
        <v>0</v>
      </c>
      <c r="F16" s="328">
        <v>36</v>
      </c>
      <c r="G16" s="328">
        <v>10</v>
      </c>
      <c r="H16" s="328">
        <v>5</v>
      </c>
      <c r="I16" s="328">
        <v>0</v>
      </c>
      <c r="J16" s="328">
        <v>24</v>
      </c>
      <c r="K16" s="328">
        <v>0</v>
      </c>
      <c r="L16" s="328">
        <v>4</v>
      </c>
      <c r="M16" s="328">
        <v>11</v>
      </c>
      <c r="N16" s="328">
        <v>28</v>
      </c>
      <c r="O16" s="254">
        <f t="shared" si="0"/>
        <v>118</v>
      </c>
      <c r="P16" s="304"/>
      <c r="Q16" s="304"/>
    </row>
    <row r="17" spans="1:17" ht="13.5">
      <c r="A17" s="764"/>
      <c r="B17" s="326" t="s">
        <v>100</v>
      </c>
      <c r="C17" s="327">
        <v>0</v>
      </c>
      <c r="D17" s="328">
        <v>0</v>
      </c>
      <c r="E17" s="328">
        <v>0</v>
      </c>
      <c r="F17" s="328">
        <v>0</v>
      </c>
      <c r="G17" s="328">
        <v>0</v>
      </c>
      <c r="H17" s="328">
        <v>0</v>
      </c>
      <c r="I17" s="328">
        <v>1</v>
      </c>
      <c r="J17" s="328">
        <v>0</v>
      </c>
      <c r="K17" s="328">
        <v>0</v>
      </c>
      <c r="L17" s="328">
        <v>0</v>
      </c>
      <c r="M17" s="328">
        <v>0</v>
      </c>
      <c r="N17" s="328">
        <v>0</v>
      </c>
      <c r="O17" s="254">
        <f t="shared" si="0"/>
        <v>1</v>
      </c>
      <c r="P17" s="304"/>
      <c r="Q17" s="304"/>
    </row>
    <row r="18" spans="1:17" ht="14.25" thickBot="1">
      <c r="A18" s="765"/>
      <c r="B18" s="329" t="s">
        <v>54</v>
      </c>
      <c r="C18" s="330">
        <v>2</v>
      </c>
      <c r="D18" s="331">
        <v>0</v>
      </c>
      <c r="E18" s="331">
        <v>13</v>
      </c>
      <c r="F18" s="331">
        <v>25</v>
      </c>
      <c r="G18" s="331">
        <v>3</v>
      </c>
      <c r="H18" s="331">
        <v>1</v>
      </c>
      <c r="I18" s="331">
        <v>1</v>
      </c>
      <c r="J18" s="331">
        <v>0</v>
      </c>
      <c r="K18" s="331">
        <v>0</v>
      </c>
      <c r="L18" s="331">
        <v>0</v>
      </c>
      <c r="M18" s="331">
        <v>0</v>
      </c>
      <c r="N18" s="331">
        <v>30</v>
      </c>
      <c r="O18" s="241">
        <f t="shared" si="0"/>
        <v>75</v>
      </c>
      <c r="P18" s="304"/>
      <c r="Q18" s="304"/>
    </row>
    <row r="19" spans="1:17" ht="14.25" thickTop="1">
      <c r="A19" s="762" t="s">
        <v>67</v>
      </c>
      <c r="B19" s="313" t="s">
        <v>51</v>
      </c>
      <c r="C19" s="243">
        <v>6</v>
      </c>
      <c r="D19" s="244">
        <v>2</v>
      </c>
      <c r="E19" s="244">
        <v>7</v>
      </c>
      <c r="F19" s="244">
        <v>18</v>
      </c>
      <c r="G19" s="244">
        <v>12</v>
      </c>
      <c r="H19" s="244">
        <v>5</v>
      </c>
      <c r="I19" s="244">
        <v>3</v>
      </c>
      <c r="J19" s="244">
        <v>5</v>
      </c>
      <c r="K19" s="244">
        <v>11</v>
      </c>
      <c r="L19" s="244">
        <v>10</v>
      </c>
      <c r="M19" s="244">
        <v>10</v>
      </c>
      <c r="N19" s="244">
        <v>1</v>
      </c>
      <c r="O19" s="321">
        <f t="shared" si="0"/>
        <v>90</v>
      </c>
      <c r="P19" s="304"/>
      <c r="Q19" s="304"/>
    </row>
    <row r="20" spans="1:17" ht="13.5">
      <c r="A20" s="762"/>
      <c r="B20" s="316" t="s">
        <v>52</v>
      </c>
      <c r="C20" s="231">
        <v>6</v>
      </c>
      <c r="D20" s="232">
        <v>2</v>
      </c>
      <c r="E20" s="232">
        <v>7</v>
      </c>
      <c r="F20" s="232">
        <v>12</v>
      </c>
      <c r="G20" s="232">
        <v>6</v>
      </c>
      <c r="H20" s="232">
        <v>5</v>
      </c>
      <c r="I20" s="232">
        <v>3</v>
      </c>
      <c r="J20" s="232">
        <v>5</v>
      </c>
      <c r="K20" s="232">
        <v>11</v>
      </c>
      <c r="L20" s="232">
        <v>10</v>
      </c>
      <c r="M20" s="232">
        <v>10</v>
      </c>
      <c r="N20" s="232">
        <v>1</v>
      </c>
      <c r="O20" s="254">
        <f t="shared" si="0"/>
        <v>78</v>
      </c>
      <c r="P20" s="304"/>
      <c r="Q20" s="304"/>
    </row>
    <row r="21" spans="1:17" ht="13.5">
      <c r="A21" s="762"/>
      <c r="B21" s="316" t="s">
        <v>53</v>
      </c>
      <c r="C21" s="231">
        <v>0</v>
      </c>
      <c r="D21" s="232">
        <v>0</v>
      </c>
      <c r="E21" s="232">
        <v>0</v>
      </c>
      <c r="F21" s="232">
        <v>0</v>
      </c>
      <c r="G21" s="232">
        <v>6</v>
      </c>
      <c r="H21" s="232">
        <v>0</v>
      </c>
      <c r="I21" s="232">
        <v>0</v>
      </c>
      <c r="J21" s="232">
        <v>0</v>
      </c>
      <c r="K21" s="232">
        <v>0</v>
      </c>
      <c r="L21" s="232">
        <v>0</v>
      </c>
      <c r="M21" s="232">
        <v>0</v>
      </c>
      <c r="N21" s="232">
        <v>0</v>
      </c>
      <c r="O21" s="254">
        <f t="shared" si="0"/>
        <v>6</v>
      </c>
      <c r="P21" s="304"/>
      <c r="Q21" s="304"/>
    </row>
    <row r="22" spans="1:17" ht="14.25">
      <c r="A22" s="317"/>
      <c r="B22" s="316" t="s">
        <v>100</v>
      </c>
      <c r="C22" s="231">
        <v>0</v>
      </c>
      <c r="D22" s="232">
        <v>0</v>
      </c>
      <c r="E22" s="232">
        <v>0</v>
      </c>
      <c r="F22" s="232">
        <v>0</v>
      </c>
      <c r="G22" s="232">
        <v>0</v>
      </c>
      <c r="H22" s="232">
        <v>0</v>
      </c>
      <c r="I22" s="232">
        <v>0</v>
      </c>
      <c r="J22" s="232">
        <v>0</v>
      </c>
      <c r="K22" s="232">
        <v>0</v>
      </c>
      <c r="L22" s="232">
        <v>0</v>
      </c>
      <c r="M22" s="232">
        <v>0</v>
      </c>
      <c r="N22" s="232">
        <v>0</v>
      </c>
      <c r="O22" s="254">
        <f t="shared" si="0"/>
        <v>0</v>
      </c>
      <c r="P22" s="304"/>
      <c r="Q22" s="304"/>
    </row>
    <row r="23" spans="1:17" ht="15" thickBot="1">
      <c r="A23" s="333"/>
      <c r="B23" s="322" t="s">
        <v>54</v>
      </c>
      <c r="C23" s="238">
        <v>0</v>
      </c>
      <c r="D23" s="239">
        <v>0</v>
      </c>
      <c r="E23" s="239">
        <v>0</v>
      </c>
      <c r="F23" s="239">
        <v>6</v>
      </c>
      <c r="G23" s="239">
        <v>0</v>
      </c>
      <c r="H23" s="239">
        <v>0</v>
      </c>
      <c r="I23" s="239">
        <v>0</v>
      </c>
      <c r="J23" s="239">
        <v>0</v>
      </c>
      <c r="K23" s="239">
        <v>0</v>
      </c>
      <c r="L23" s="239">
        <v>0</v>
      </c>
      <c r="M23" s="239">
        <v>0</v>
      </c>
      <c r="N23" s="239">
        <v>0</v>
      </c>
      <c r="O23" s="241">
        <f t="shared" si="0"/>
        <v>6</v>
      </c>
      <c r="P23" s="304"/>
      <c r="Q23" s="304"/>
    </row>
    <row r="24" spans="1:17" ht="14.25" thickTop="1">
      <c r="A24" s="763" t="s">
        <v>68</v>
      </c>
      <c r="B24" s="313" t="s">
        <v>51</v>
      </c>
      <c r="C24" s="243">
        <v>1</v>
      </c>
      <c r="D24" s="244">
        <v>0</v>
      </c>
      <c r="E24" s="244">
        <v>4</v>
      </c>
      <c r="F24" s="244">
        <v>9</v>
      </c>
      <c r="G24" s="244">
        <v>2</v>
      </c>
      <c r="H24" s="244">
        <v>1</v>
      </c>
      <c r="I24" s="244">
        <v>8</v>
      </c>
      <c r="J24" s="244">
        <v>0</v>
      </c>
      <c r="K24" s="244">
        <v>8</v>
      </c>
      <c r="L24" s="244">
        <v>3</v>
      </c>
      <c r="M24" s="244">
        <v>5</v>
      </c>
      <c r="N24" s="227">
        <v>17</v>
      </c>
      <c r="O24" s="321">
        <f t="shared" si="0"/>
        <v>58</v>
      </c>
      <c r="P24" s="304"/>
      <c r="Q24" s="304"/>
    </row>
    <row r="25" spans="1:17" ht="13.5">
      <c r="A25" s="762"/>
      <c r="B25" s="316" t="s">
        <v>52</v>
      </c>
      <c r="C25" s="231">
        <v>1</v>
      </c>
      <c r="D25" s="232">
        <v>0</v>
      </c>
      <c r="E25" s="232">
        <v>4</v>
      </c>
      <c r="F25" s="232">
        <v>9</v>
      </c>
      <c r="G25" s="232">
        <v>1</v>
      </c>
      <c r="H25" s="232">
        <v>1</v>
      </c>
      <c r="I25" s="232">
        <v>8</v>
      </c>
      <c r="J25" s="232">
        <v>0</v>
      </c>
      <c r="K25" s="232">
        <v>8</v>
      </c>
      <c r="L25" s="232">
        <v>3</v>
      </c>
      <c r="M25" s="232">
        <v>5</v>
      </c>
      <c r="N25" s="233">
        <v>3</v>
      </c>
      <c r="O25" s="254">
        <f t="shared" si="0"/>
        <v>43</v>
      </c>
      <c r="P25" s="304"/>
      <c r="Q25" s="304"/>
    </row>
    <row r="26" spans="1:17" ht="13.5">
      <c r="A26" s="762"/>
      <c r="B26" s="316" t="s">
        <v>53</v>
      </c>
      <c r="C26" s="231">
        <v>0</v>
      </c>
      <c r="D26" s="232">
        <v>0</v>
      </c>
      <c r="E26" s="232">
        <v>0</v>
      </c>
      <c r="F26" s="232">
        <v>0</v>
      </c>
      <c r="G26" s="232">
        <v>0</v>
      </c>
      <c r="H26" s="232">
        <v>0</v>
      </c>
      <c r="I26" s="232">
        <v>0</v>
      </c>
      <c r="J26" s="232">
        <v>0</v>
      </c>
      <c r="K26" s="232">
        <v>0</v>
      </c>
      <c r="L26" s="232">
        <v>0</v>
      </c>
      <c r="M26" s="232">
        <v>0</v>
      </c>
      <c r="N26" s="233">
        <v>14</v>
      </c>
      <c r="O26" s="254">
        <f t="shared" si="0"/>
        <v>14</v>
      </c>
      <c r="P26" s="304"/>
      <c r="Q26" s="304"/>
    </row>
    <row r="27" spans="1:17" ht="14.25">
      <c r="A27" s="317"/>
      <c r="B27" s="316" t="s">
        <v>100</v>
      </c>
      <c r="C27" s="231">
        <v>0</v>
      </c>
      <c r="D27" s="232">
        <v>0</v>
      </c>
      <c r="E27" s="232">
        <v>0</v>
      </c>
      <c r="F27" s="232">
        <v>0</v>
      </c>
      <c r="G27" s="232">
        <v>0</v>
      </c>
      <c r="H27" s="232">
        <v>0</v>
      </c>
      <c r="I27" s="232">
        <v>0</v>
      </c>
      <c r="J27" s="232">
        <v>0</v>
      </c>
      <c r="K27" s="232">
        <v>0</v>
      </c>
      <c r="L27" s="232">
        <v>0</v>
      </c>
      <c r="M27" s="232">
        <v>0</v>
      </c>
      <c r="N27" s="233">
        <v>0</v>
      </c>
      <c r="O27" s="254">
        <f t="shared" si="0"/>
        <v>0</v>
      </c>
      <c r="P27" s="304"/>
      <c r="Q27" s="304"/>
    </row>
    <row r="28" spans="1:17" ht="15" thickBot="1">
      <c r="A28" s="317"/>
      <c r="B28" s="318" t="s">
        <v>54</v>
      </c>
      <c r="C28" s="248">
        <v>0</v>
      </c>
      <c r="D28" s="249">
        <v>0</v>
      </c>
      <c r="E28" s="249">
        <v>0</v>
      </c>
      <c r="F28" s="249">
        <v>0</v>
      </c>
      <c r="G28" s="249">
        <v>1</v>
      </c>
      <c r="H28" s="249">
        <v>0</v>
      </c>
      <c r="I28" s="249">
        <v>0</v>
      </c>
      <c r="J28" s="249">
        <v>0</v>
      </c>
      <c r="K28" s="249">
        <v>0</v>
      </c>
      <c r="L28" s="249">
        <v>0</v>
      </c>
      <c r="M28" s="249">
        <v>0</v>
      </c>
      <c r="N28" s="173">
        <v>0</v>
      </c>
      <c r="O28" s="253">
        <f t="shared" si="0"/>
        <v>1</v>
      </c>
      <c r="P28" s="304"/>
      <c r="Q28" s="304"/>
    </row>
    <row r="29" spans="1:17" ht="15" thickTop="1">
      <c r="A29" s="319"/>
      <c r="B29" s="320" t="s">
        <v>51</v>
      </c>
      <c r="C29" s="225">
        <v>4</v>
      </c>
      <c r="D29" s="226">
        <v>2</v>
      </c>
      <c r="E29" s="226">
        <v>10</v>
      </c>
      <c r="F29" s="226">
        <v>6</v>
      </c>
      <c r="G29" s="226">
        <v>3</v>
      </c>
      <c r="H29" s="226">
        <v>4</v>
      </c>
      <c r="I29" s="226">
        <v>9</v>
      </c>
      <c r="J29" s="226">
        <v>1</v>
      </c>
      <c r="K29" s="226">
        <v>5</v>
      </c>
      <c r="L29" s="226">
        <v>2</v>
      </c>
      <c r="M29" s="226">
        <v>1</v>
      </c>
      <c r="N29" s="227">
        <v>5</v>
      </c>
      <c r="O29" s="251">
        <f t="shared" si="0"/>
        <v>52</v>
      </c>
      <c r="P29" s="304"/>
      <c r="Q29" s="304"/>
    </row>
    <row r="30" spans="1:17" ht="14.25">
      <c r="A30" s="317"/>
      <c r="B30" s="316" t="s">
        <v>52</v>
      </c>
      <c r="C30" s="231">
        <v>4</v>
      </c>
      <c r="D30" s="232">
        <v>2</v>
      </c>
      <c r="E30" s="232">
        <v>3</v>
      </c>
      <c r="F30" s="232">
        <v>6</v>
      </c>
      <c r="G30" s="232">
        <v>3</v>
      </c>
      <c r="H30" s="232">
        <v>4</v>
      </c>
      <c r="I30" s="232">
        <v>8</v>
      </c>
      <c r="J30" s="232">
        <v>1</v>
      </c>
      <c r="K30" s="232">
        <v>5</v>
      </c>
      <c r="L30" s="232">
        <v>2</v>
      </c>
      <c r="M30" s="232">
        <v>1</v>
      </c>
      <c r="N30" s="232">
        <v>5</v>
      </c>
      <c r="O30" s="254">
        <f t="shared" si="0"/>
        <v>44</v>
      </c>
      <c r="P30" s="304"/>
      <c r="Q30" s="304"/>
    </row>
    <row r="31" spans="1:17" ht="14.25">
      <c r="A31" s="317" t="s">
        <v>147</v>
      </c>
      <c r="B31" s="316" t="s">
        <v>53</v>
      </c>
      <c r="C31" s="231">
        <v>0</v>
      </c>
      <c r="D31" s="232">
        <v>0</v>
      </c>
      <c r="E31" s="232">
        <v>7</v>
      </c>
      <c r="F31" s="232">
        <v>0</v>
      </c>
      <c r="G31" s="232">
        <v>0</v>
      </c>
      <c r="H31" s="232">
        <v>0</v>
      </c>
      <c r="I31" s="232">
        <v>1</v>
      </c>
      <c r="J31" s="232">
        <v>0</v>
      </c>
      <c r="K31" s="232">
        <v>0</v>
      </c>
      <c r="L31" s="232">
        <v>0</v>
      </c>
      <c r="M31" s="232">
        <v>0</v>
      </c>
      <c r="N31" s="232">
        <v>0</v>
      </c>
      <c r="O31" s="254">
        <f t="shared" si="0"/>
        <v>8</v>
      </c>
      <c r="P31" s="304"/>
      <c r="Q31" s="304"/>
    </row>
    <row r="32" spans="1:17" ht="14.25">
      <c r="A32" s="317"/>
      <c r="B32" s="316" t="s">
        <v>100</v>
      </c>
      <c r="C32" s="231">
        <v>0</v>
      </c>
      <c r="D32" s="232">
        <v>0</v>
      </c>
      <c r="E32" s="232">
        <v>0</v>
      </c>
      <c r="F32" s="232">
        <v>0</v>
      </c>
      <c r="G32" s="232">
        <v>0</v>
      </c>
      <c r="H32" s="232">
        <v>0</v>
      </c>
      <c r="I32" s="232">
        <v>0</v>
      </c>
      <c r="J32" s="232">
        <v>0</v>
      </c>
      <c r="K32" s="232">
        <v>0</v>
      </c>
      <c r="L32" s="232">
        <v>0</v>
      </c>
      <c r="M32" s="232">
        <v>0</v>
      </c>
      <c r="N32" s="232">
        <v>0</v>
      </c>
      <c r="O32" s="254">
        <f t="shared" si="0"/>
        <v>0</v>
      </c>
      <c r="P32" s="304"/>
      <c r="Q32" s="304"/>
    </row>
    <row r="33" spans="1:17" ht="15" thickBot="1">
      <c r="A33" s="333"/>
      <c r="B33" s="322" t="s">
        <v>54</v>
      </c>
      <c r="C33" s="238">
        <v>0</v>
      </c>
      <c r="D33" s="239">
        <v>0</v>
      </c>
      <c r="E33" s="239">
        <v>0</v>
      </c>
      <c r="F33" s="239">
        <v>0</v>
      </c>
      <c r="G33" s="239">
        <v>0</v>
      </c>
      <c r="H33" s="239">
        <v>0</v>
      </c>
      <c r="I33" s="239">
        <v>0</v>
      </c>
      <c r="J33" s="239">
        <v>0</v>
      </c>
      <c r="K33" s="239">
        <v>0</v>
      </c>
      <c r="L33" s="239">
        <v>0</v>
      </c>
      <c r="M33" s="239">
        <v>0</v>
      </c>
      <c r="N33" s="239">
        <v>0</v>
      </c>
      <c r="O33" s="253">
        <f t="shared" si="0"/>
        <v>0</v>
      </c>
      <c r="P33" s="304"/>
      <c r="Q33" s="304"/>
    </row>
    <row r="34" spans="1:17" ht="14.25" thickTop="1">
      <c r="A34" s="762" t="s">
        <v>49</v>
      </c>
      <c r="B34" s="323" t="s">
        <v>51</v>
      </c>
      <c r="C34" s="334">
        <f>C29+C24+C19+C14+C9+C4</f>
        <v>113</v>
      </c>
      <c r="D34" s="334">
        <f aca="true" t="shared" si="1" ref="D34:N34">D29+D24+D19+D14+D9+D4</f>
        <v>229</v>
      </c>
      <c r="E34" s="334">
        <f t="shared" si="1"/>
        <v>193</v>
      </c>
      <c r="F34" s="334">
        <f t="shared" si="1"/>
        <v>337</v>
      </c>
      <c r="G34" s="334">
        <f t="shared" si="1"/>
        <v>223</v>
      </c>
      <c r="H34" s="334">
        <f t="shared" si="1"/>
        <v>241</v>
      </c>
      <c r="I34" s="334">
        <f t="shared" si="1"/>
        <v>356</v>
      </c>
      <c r="J34" s="334">
        <f t="shared" si="1"/>
        <v>200</v>
      </c>
      <c r="K34" s="334">
        <f t="shared" si="1"/>
        <v>195</v>
      </c>
      <c r="L34" s="334">
        <f t="shared" si="1"/>
        <v>269</v>
      </c>
      <c r="M34" s="334">
        <f t="shared" si="1"/>
        <v>214</v>
      </c>
      <c r="N34" s="334">
        <f t="shared" si="1"/>
        <v>220</v>
      </c>
      <c r="O34" s="251">
        <f t="shared" si="0"/>
        <v>2790</v>
      </c>
      <c r="P34" s="304"/>
      <c r="Q34" s="304"/>
    </row>
    <row r="35" spans="1:17" ht="13.5">
      <c r="A35" s="762"/>
      <c r="B35" s="326" t="s">
        <v>52</v>
      </c>
      <c r="C35" s="334">
        <f aca="true" t="shared" si="2" ref="C35:N38">C30+C25+C20+C15+C10+C5</f>
        <v>68</v>
      </c>
      <c r="D35" s="334">
        <f t="shared" si="2"/>
        <v>107</v>
      </c>
      <c r="E35" s="334">
        <f t="shared" si="2"/>
        <v>131</v>
      </c>
      <c r="F35" s="334">
        <f t="shared" si="2"/>
        <v>166</v>
      </c>
      <c r="G35" s="334">
        <f t="shared" si="2"/>
        <v>114</v>
      </c>
      <c r="H35" s="334">
        <f t="shared" si="2"/>
        <v>105</v>
      </c>
      <c r="I35" s="334">
        <f t="shared" si="2"/>
        <v>132</v>
      </c>
      <c r="J35" s="334">
        <f t="shared" si="2"/>
        <v>82</v>
      </c>
      <c r="K35" s="334">
        <f t="shared" si="2"/>
        <v>128</v>
      </c>
      <c r="L35" s="334">
        <f t="shared" si="2"/>
        <v>134</v>
      </c>
      <c r="M35" s="334">
        <f t="shared" si="2"/>
        <v>125</v>
      </c>
      <c r="N35" s="334">
        <f t="shared" si="2"/>
        <v>103</v>
      </c>
      <c r="O35" s="254">
        <f t="shared" si="0"/>
        <v>1395</v>
      </c>
      <c r="P35" s="304"/>
      <c r="Q35" s="304"/>
    </row>
    <row r="36" spans="1:17" ht="13.5">
      <c r="A36" s="762"/>
      <c r="B36" s="326" t="s">
        <v>53</v>
      </c>
      <c r="C36" s="334">
        <f t="shared" si="2"/>
        <v>30</v>
      </c>
      <c r="D36" s="334">
        <f t="shared" si="2"/>
        <v>96</v>
      </c>
      <c r="E36" s="334">
        <f t="shared" si="2"/>
        <v>34</v>
      </c>
      <c r="F36" s="334">
        <f t="shared" si="2"/>
        <v>132</v>
      </c>
      <c r="G36" s="334">
        <f t="shared" si="2"/>
        <v>82</v>
      </c>
      <c r="H36" s="334">
        <f t="shared" si="2"/>
        <v>115</v>
      </c>
      <c r="I36" s="334">
        <f t="shared" si="2"/>
        <v>205</v>
      </c>
      <c r="J36" s="334">
        <f t="shared" si="2"/>
        <v>100</v>
      </c>
      <c r="K36" s="334">
        <f t="shared" si="2"/>
        <v>61</v>
      </c>
      <c r="L36" s="334">
        <f t="shared" si="2"/>
        <v>119</v>
      </c>
      <c r="M36" s="334">
        <f t="shared" si="2"/>
        <v>75</v>
      </c>
      <c r="N36" s="334">
        <f t="shared" si="2"/>
        <v>78</v>
      </c>
      <c r="O36" s="254">
        <f t="shared" si="0"/>
        <v>1127</v>
      </c>
      <c r="P36" s="304"/>
      <c r="Q36" s="304"/>
    </row>
    <row r="37" spans="1:17" ht="14.25">
      <c r="A37" s="317"/>
      <c r="B37" s="326" t="s">
        <v>100</v>
      </c>
      <c r="C37" s="334">
        <f t="shared" si="2"/>
        <v>1</v>
      </c>
      <c r="D37" s="334">
        <f t="shared" si="2"/>
        <v>0</v>
      </c>
      <c r="E37" s="334">
        <f t="shared" si="2"/>
        <v>2</v>
      </c>
      <c r="F37" s="334">
        <f t="shared" si="2"/>
        <v>0</v>
      </c>
      <c r="G37" s="334">
        <f t="shared" si="2"/>
        <v>0</v>
      </c>
      <c r="H37" s="334">
        <f t="shared" si="2"/>
        <v>0</v>
      </c>
      <c r="I37" s="334">
        <f t="shared" si="2"/>
        <v>3</v>
      </c>
      <c r="J37" s="334">
        <f t="shared" si="2"/>
        <v>0</v>
      </c>
      <c r="K37" s="334">
        <f t="shared" si="2"/>
        <v>0</v>
      </c>
      <c r="L37" s="334">
        <f t="shared" si="2"/>
        <v>0</v>
      </c>
      <c r="M37" s="334">
        <f t="shared" si="2"/>
        <v>7</v>
      </c>
      <c r="N37" s="334">
        <f t="shared" si="2"/>
        <v>6</v>
      </c>
      <c r="O37" s="254">
        <f t="shared" si="0"/>
        <v>19</v>
      </c>
      <c r="P37" s="304"/>
      <c r="Q37" s="304"/>
    </row>
    <row r="38" spans="1:17" ht="15" thickBot="1">
      <c r="A38" s="335"/>
      <c r="B38" s="336" t="s">
        <v>54</v>
      </c>
      <c r="C38" s="337">
        <f t="shared" si="2"/>
        <v>14</v>
      </c>
      <c r="D38" s="338">
        <f t="shared" si="2"/>
        <v>26</v>
      </c>
      <c r="E38" s="338">
        <f t="shared" si="2"/>
        <v>26</v>
      </c>
      <c r="F38" s="338">
        <f t="shared" si="2"/>
        <v>39</v>
      </c>
      <c r="G38" s="338">
        <f t="shared" si="2"/>
        <v>27</v>
      </c>
      <c r="H38" s="338">
        <f t="shared" si="2"/>
        <v>21</v>
      </c>
      <c r="I38" s="338">
        <f t="shared" si="2"/>
        <v>16</v>
      </c>
      <c r="J38" s="338">
        <f t="shared" si="2"/>
        <v>18</v>
      </c>
      <c r="K38" s="338">
        <f t="shared" si="2"/>
        <v>6</v>
      </c>
      <c r="L38" s="338">
        <f t="shared" si="2"/>
        <v>16</v>
      </c>
      <c r="M38" s="338">
        <f t="shared" si="2"/>
        <v>7</v>
      </c>
      <c r="N38" s="485">
        <f t="shared" si="2"/>
        <v>33</v>
      </c>
      <c r="O38" s="340">
        <f t="shared" si="0"/>
        <v>249</v>
      </c>
      <c r="P38" s="304"/>
      <c r="Q38" s="304"/>
    </row>
    <row r="39" spans="1:17" ht="13.5">
      <c r="A39" s="304"/>
      <c r="B39" s="304"/>
      <c r="C39" s="7"/>
      <c r="D39" s="7"/>
      <c r="E39" s="7"/>
      <c r="F39" s="7"/>
      <c r="G39" s="7"/>
      <c r="H39" s="7"/>
      <c r="I39" s="7"/>
      <c r="J39" s="7"/>
      <c r="K39" s="7"/>
      <c r="L39" s="7"/>
      <c r="M39" s="7"/>
      <c r="N39" s="7"/>
      <c r="O39" s="7"/>
      <c r="P39" s="304"/>
      <c r="Q39" s="304"/>
    </row>
    <row r="40" spans="1:17" ht="13.5">
      <c r="A40" s="304"/>
      <c r="B40" s="304"/>
      <c r="C40" s="7"/>
      <c r="D40" s="7"/>
      <c r="E40" s="7"/>
      <c r="F40" s="7"/>
      <c r="G40" s="7"/>
      <c r="H40" s="7"/>
      <c r="I40" s="7"/>
      <c r="J40" s="7"/>
      <c r="K40" s="7"/>
      <c r="L40" s="7"/>
      <c r="M40" s="7"/>
      <c r="N40" s="7"/>
      <c r="O40" s="7"/>
      <c r="P40" s="304"/>
      <c r="Q40" s="304"/>
    </row>
    <row r="41" spans="1:17" ht="13.5">
      <c r="A41" s="304"/>
      <c r="B41" s="304"/>
      <c r="C41" s="7"/>
      <c r="D41" s="7"/>
      <c r="E41" s="7"/>
      <c r="F41" s="7"/>
      <c r="G41" s="7"/>
      <c r="H41" s="7"/>
      <c r="I41" s="7"/>
      <c r="J41" s="7"/>
      <c r="K41" s="7"/>
      <c r="L41" s="7"/>
      <c r="M41" s="7"/>
      <c r="N41" s="7"/>
      <c r="O41" s="7"/>
      <c r="P41" s="304"/>
      <c r="Q41" s="304"/>
    </row>
    <row r="42" spans="1:17" ht="13.5">
      <c r="A42" s="304"/>
      <c r="B42" s="304"/>
      <c r="C42" s="7"/>
      <c r="D42" s="7"/>
      <c r="E42" s="7"/>
      <c r="F42" s="7"/>
      <c r="G42" s="7"/>
      <c r="H42" s="7"/>
      <c r="I42" s="7"/>
      <c r="J42" s="7"/>
      <c r="K42" s="7"/>
      <c r="L42" s="7"/>
      <c r="M42" s="7"/>
      <c r="N42" s="7"/>
      <c r="O42" s="7"/>
      <c r="P42" s="304"/>
      <c r="Q42" s="304"/>
    </row>
    <row r="43" spans="1:17" ht="13.5">
      <c r="A43" s="304"/>
      <c r="B43" s="304"/>
      <c r="C43" s="7"/>
      <c r="D43" s="7"/>
      <c r="E43" s="7"/>
      <c r="F43" s="7"/>
      <c r="G43" s="7"/>
      <c r="H43" s="7"/>
      <c r="I43" s="7"/>
      <c r="J43" s="7"/>
      <c r="K43" s="7"/>
      <c r="L43" s="7"/>
      <c r="M43" s="7"/>
      <c r="N43" s="7"/>
      <c r="O43" s="7"/>
      <c r="P43" s="304"/>
      <c r="Q43" s="304"/>
    </row>
    <row r="44" spans="1:17" ht="13.5">
      <c r="A44" s="304"/>
      <c r="B44" s="304"/>
      <c r="C44" s="7"/>
      <c r="D44" s="7"/>
      <c r="E44" s="7"/>
      <c r="F44" s="7"/>
      <c r="G44" s="7"/>
      <c r="H44" s="7"/>
      <c r="I44" s="7"/>
      <c r="J44" s="7"/>
      <c r="K44" s="7"/>
      <c r="L44" s="7"/>
      <c r="M44" s="7"/>
      <c r="N44" s="7"/>
      <c r="O44" s="7"/>
      <c r="P44" s="304"/>
      <c r="Q44" s="304"/>
    </row>
    <row r="45" spans="1:17" ht="13.5">
      <c r="A45" s="304"/>
      <c r="B45" s="304"/>
      <c r="C45" s="7"/>
      <c r="D45" s="7"/>
      <c r="E45" s="7"/>
      <c r="F45" s="7"/>
      <c r="G45" s="7"/>
      <c r="H45" s="7"/>
      <c r="I45" s="7"/>
      <c r="J45" s="7"/>
      <c r="K45" s="7"/>
      <c r="L45" s="7"/>
      <c r="M45" s="7"/>
      <c r="N45" s="7"/>
      <c r="O45" s="7"/>
      <c r="P45" s="304"/>
      <c r="Q45" s="304"/>
    </row>
    <row r="46" spans="1:17" ht="13.5">
      <c r="A46" s="304"/>
      <c r="B46" s="304"/>
      <c r="C46" s="7"/>
      <c r="D46" s="7"/>
      <c r="E46" s="7"/>
      <c r="F46" s="7"/>
      <c r="G46" s="7"/>
      <c r="H46" s="7"/>
      <c r="I46" s="7"/>
      <c r="J46" s="7"/>
      <c r="K46" s="7"/>
      <c r="L46" s="7"/>
      <c r="M46" s="7"/>
      <c r="N46" s="7"/>
      <c r="O46" s="7"/>
      <c r="P46" s="304"/>
      <c r="Q46" s="304"/>
    </row>
    <row r="47" spans="1:17" ht="13.5">
      <c r="A47" s="304"/>
      <c r="B47" s="304"/>
      <c r="C47" s="7"/>
      <c r="D47" s="7"/>
      <c r="E47" s="7"/>
      <c r="F47" s="7"/>
      <c r="G47" s="7"/>
      <c r="H47" s="7"/>
      <c r="I47" s="7"/>
      <c r="J47" s="7"/>
      <c r="K47" s="7"/>
      <c r="L47" s="7"/>
      <c r="M47" s="7"/>
      <c r="N47" s="7"/>
      <c r="O47" s="7"/>
      <c r="P47" s="304"/>
      <c r="Q47" s="304"/>
    </row>
    <row r="48" spans="1:17" ht="13.5">
      <c r="A48" s="304"/>
      <c r="B48" s="304"/>
      <c r="C48" s="7"/>
      <c r="D48" s="7"/>
      <c r="E48" s="7"/>
      <c r="F48" s="7"/>
      <c r="G48" s="7"/>
      <c r="H48" s="7"/>
      <c r="I48" s="7"/>
      <c r="J48" s="7"/>
      <c r="K48" s="7"/>
      <c r="L48" s="7"/>
      <c r="M48" s="7"/>
      <c r="N48" s="7"/>
      <c r="O48" s="7"/>
      <c r="P48" s="304"/>
      <c r="Q48" s="304"/>
    </row>
    <row r="49" spans="1:17" ht="13.5">
      <c r="A49" s="304"/>
      <c r="B49" s="304"/>
      <c r="C49" s="304"/>
      <c r="D49" s="304"/>
      <c r="E49" s="304"/>
      <c r="F49" s="304"/>
      <c r="G49" s="304"/>
      <c r="H49" s="304"/>
      <c r="I49" s="304"/>
      <c r="J49" s="304"/>
      <c r="K49" s="304"/>
      <c r="L49" s="304"/>
      <c r="M49" s="304"/>
      <c r="N49" s="304"/>
      <c r="O49" s="304"/>
      <c r="P49" s="304"/>
      <c r="Q49" s="304"/>
    </row>
    <row r="50" spans="1:17" ht="13.5">
      <c r="A50" s="304"/>
      <c r="B50" s="304"/>
      <c r="C50" s="304"/>
      <c r="D50" s="304"/>
      <c r="E50" s="304"/>
      <c r="F50" s="304"/>
      <c r="G50" s="304"/>
      <c r="H50" s="304"/>
      <c r="I50" s="304"/>
      <c r="J50" s="304"/>
      <c r="K50" s="304"/>
      <c r="L50" s="304"/>
      <c r="M50" s="304"/>
      <c r="N50" s="304"/>
      <c r="O50" s="304"/>
      <c r="P50" s="304"/>
      <c r="Q50" s="304"/>
    </row>
    <row r="51" spans="1:17" ht="13.5">
      <c r="A51" s="304"/>
      <c r="B51" s="304"/>
      <c r="C51" s="304"/>
      <c r="D51" s="304"/>
      <c r="E51" s="304"/>
      <c r="F51" s="304"/>
      <c r="G51" s="304"/>
      <c r="H51" s="304"/>
      <c r="I51" s="304"/>
      <c r="J51" s="304"/>
      <c r="K51" s="304"/>
      <c r="L51" s="304"/>
      <c r="M51" s="304"/>
      <c r="N51" s="304"/>
      <c r="O51" s="304"/>
      <c r="P51" s="304"/>
      <c r="Q51" s="304"/>
    </row>
    <row r="52" spans="1:17" ht="13.5">
      <c r="A52" s="304"/>
      <c r="B52" s="304"/>
      <c r="C52" s="304"/>
      <c r="D52" s="304"/>
      <c r="E52" s="304"/>
      <c r="F52" s="304"/>
      <c r="G52" s="304"/>
      <c r="H52" s="304"/>
      <c r="I52" s="304"/>
      <c r="J52" s="304"/>
      <c r="K52" s="304"/>
      <c r="L52" s="304"/>
      <c r="M52" s="304"/>
      <c r="N52" s="304"/>
      <c r="O52" s="304"/>
      <c r="P52" s="304"/>
      <c r="Q52" s="304"/>
    </row>
    <row r="53" spans="1:17" ht="13.5">
      <c r="A53" s="304"/>
      <c r="B53" s="304"/>
      <c r="C53" s="304"/>
      <c r="D53" s="304"/>
      <c r="E53" s="304"/>
      <c r="F53" s="304"/>
      <c r="G53" s="304"/>
      <c r="H53" s="304"/>
      <c r="I53" s="304"/>
      <c r="J53" s="304"/>
      <c r="K53" s="304"/>
      <c r="L53" s="304"/>
      <c r="M53" s="304"/>
      <c r="N53" s="304"/>
      <c r="O53" s="304"/>
      <c r="P53" s="304"/>
      <c r="Q53" s="304"/>
    </row>
    <row r="54" spans="1:17" ht="13.5">
      <c r="A54" s="304"/>
      <c r="B54" s="304"/>
      <c r="C54" s="304"/>
      <c r="D54" s="304"/>
      <c r="E54" s="304"/>
      <c r="F54" s="304"/>
      <c r="G54" s="304"/>
      <c r="H54" s="304"/>
      <c r="I54" s="304"/>
      <c r="J54" s="304"/>
      <c r="K54" s="304"/>
      <c r="L54" s="304"/>
      <c r="M54" s="304"/>
      <c r="N54" s="304"/>
      <c r="O54" s="304"/>
      <c r="P54" s="304"/>
      <c r="Q54" s="304"/>
    </row>
    <row r="55" spans="1:17" ht="13.5">
      <c r="A55" s="304"/>
      <c r="B55" s="304"/>
      <c r="C55" s="304"/>
      <c r="D55" s="304"/>
      <c r="E55" s="304"/>
      <c r="F55" s="304"/>
      <c r="G55" s="304"/>
      <c r="H55" s="304"/>
      <c r="I55" s="304"/>
      <c r="J55" s="304"/>
      <c r="K55" s="304"/>
      <c r="L55" s="304"/>
      <c r="M55" s="304"/>
      <c r="N55" s="304"/>
      <c r="O55" s="304"/>
      <c r="P55" s="304"/>
      <c r="Q55" s="304"/>
    </row>
    <row r="56" spans="1:17" ht="13.5">
      <c r="A56" s="304"/>
      <c r="B56" s="304"/>
      <c r="C56" s="304"/>
      <c r="D56" s="304"/>
      <c r="E56" s="304"/>
      <c r="F56" s="304"/>
      <c r="G56" s="304"/>
      <c r="H56" s="304"/>
      <c r="I56" s="304"/>
      <c r="J56" s="304"/>
      <c r="K56" s="304"/>
      <c r="L56" s="304"/>
      <c r="M56" s="304"/>
      <c r="N56" s="304"/>
      <c r="O56" s="304"/>
      <c r="P56" s="304"/>
      <c r="Q56" s="304"/>
    </row>
    <row r="57" spans="1:17" ht="13.5">
      <c r="A57" s="304"/>
      <c r="B57" s="304"/>
      <c r="C57" s="304"/>
      <c r="D57" s="304"/>
      <c r="E57" s="304"/>
      <c r="F57" s="304"/>
      <c r="G57" s="304"/>
      <c r="H57" s="304"/>
      <c r="I57" s="304"/>
      <c r="J57" s="304"/>
      <c r="K57" s="304"/>
      <c r="L57" s="304"/>
      <c r="M57" s="304"/>
      <c r="N57" s="304"/>
      <c r="O57" s="304"/>
      <c r="P57" s="304"/>
      <c r="Q57" s="304"/>
    </row>
    <row r="58" spans="1:17" ht="13.5">
      <c r="A58" s="304"/>
      <c r="B58" s="304"/>
      <c r="C58" s="304"/>
      <c r="D58" s="304"/>
      <c r="E58" s="304"/>
      <c r="F58" s="304"/>
      <c r="G58" s="304"/>
      <c r="H58" s="304"/>
      <c r="I58" s="304"/>
      <c r="J58" s="304"/>
      <c r="K58" s="304"/>
      <c r="L58" s="304"/>
      <c r="M58" s="304"/>
      <c r="N58" s="304"/>
      <c r="O58" s="304"/>
      <c r="P58" s="304"/>
      <c r="Q58" s="304"/>
    </row>
    <row r="59" spans="1:17" ht="13.5">
      <c r="A59" s="304"/>
      <c r="B59" s="304"/>
      <c r="C59" s="304"/>
      <c r="D59" s="304"/>
      <c r="E59" s="304"/>
      <c r="F59" s="304"/>
      <c r="G59" s="304"/>
      <c r="H59" s="304"/>
      <c r="I59" s="304"/>
      <c r="J59" s="304"/>
      <c r="K59" s="304"/>
      <c r="L59" s="304"/>
      <c r="M59" s="304"/>
      <c r="N59" s="304"/>
      <c r="O59" s="304"/>
      <c r="P59" s="304"/>
      <c r="Q59" s="304"/>
    </row>
    <row r="60" spans="1:17" ht="13.5">
      <c r="A60" s="304"/>
      <c r="B60" s="304"/>
      <c r="C60" s="304"/>
      <c r="D60" s="304"/>
      <c r="E60" s="304"/>
      <c r="F60" s="304"/>
      <c r="G60" s="304"/>
      <c r="H60" s="304"/>
      <c r="I60" s="304"/>
      <c r="J60" s="304"/>
      <c r="K60" s="304"/>
      <c r="L60" s="304"/>
      <c r="M60" s="304"/>
      <c r="N60" s="304"/>
      <c r="O60" s="304"/>
      <c r="P60" s="304"/>
      <c r="Q60" s="304"/>
    </row>
    <row r="61" spans="1:17" ht="13.5">
      <c r="A61" s="304"/>
      <c r="B61" s="304"/>
      <c r="C61" s="304"/>
      <c r="D61" s="304"/>
      <c r="E61" s="304"/>
      <c r="F61" s="304"/>
      <c r="G61" s="304"/>
      <c r="H61" s="304"/>
      <c r="I61" s="304"/>
      <c r="J61" s="304"/>
      <c r="K61" s="304"/>
      <c r="L61" s="304"/>
      <c r="M61" s="304"/>
      <c r="N61" s="304"/>
      <c r="O61" s="304"/>
      <c r="P61" s="304"/>
      <c r="Q61" s="304"/>
    </row>
    <row r="62" spans="1:17" ht="13.5">
      <c r="A62" s="304"/>
      <c r="B62" s="304"/>
      <c r="C62" s="304"/>
      <c r="D62" s="304"/>
      <c r="E62" s="304"/>
      <c r="F62" s="304"/>
      <c r="G62" s="304"/>
      <c r="H62" s="304"/>
      <c r="I62" s="304"/>
      <c r="J62" s="304"/>
      <c r="K62" s="304"/>
      <c r="L62" s="304"/>
      <c r="M62" s="304"/>
      <c r="N62" s="304"/>
      <c r="O62" s="304"/>
      <c r="P62" s="304"/>
      <c r="Q62" s="304"/>
    </row>
    <row r="63" spans="1:17" ht="13.5">
      <c r="A63" s="304"/>
      <c r="B63" s="304"/>
      <c r="C63" s="304"/>
      <c r="D63" s="304"/>
      <c r="E63" s="304"/>
      <c r="F63" s="304"/>
      <c r="G63" s="304"/>
      <c r="H63" s="304"/>
      <c r="I63" s="304"/>
      <c r="J63" s="304"/>
      <c r="K63" s="304"/>
      <c r="L63" s="304"/>
      <c r="M63" s="304"/>
      <c r="N63" s="304"/>
      <c r="O63" s="304"/>
      <c r="P63" s="304"/>
      <c r="Q63" s="304"/>
    </row>
  </sheetData>
  <sheetProtection/>
  <mergeCells count="6">
    <mergeCell ref="A9:A13"/>
    <mergeCell ref="A34:A36"/>
    <mergeCell ref="A24:A26"/>
    <mergeCell ref="A19:A21"/>
    <mergeCell ref="A14:A15"/>
    <mergeCell ref="A16:A18"/>
  </mergeCells>
  <printOptions/>
  <pageMargins left="0.75" right="0.62" top="0.65" bottom="0.81" header="0.512" footer="0.512"/>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sheetPr codeName="Sheet8"/>
  <dimension ref="A1:R34"/>
  <sheetViews>
    <sheetView workbookViewId="0" topLeftCell="A1">
      <pane xSplit="2" ySplit="3" topLeftCell="E10" activePane="bottomRight" state="frozen"/>
      <selection pane="topLeft" activeCell="N48" sqref="N48"/>
      <selection pane="topRight" activeCell="N48" sqref="N48"/>
      <selection pane="bottomLeft" activeCell="N48" sqref="N48"/>
      <selection pane="bottomRight" activeCell="N48" sqref="N48"/>
    </sheetView>
  </sheetViews>
  <sheetFormatPr defaultColWidth="9.00390625" defaultRowHeight="13.5"/>
  <cols>
    <col min="1" max="1" width="13.25390625" style="0" customWidth="1"/>
    <col min="2" max="2" width="9.25390625" style="0" bestFit="1" customWidth="1"/>
  </cols>
  <sheetData>
    <row r="1" spans="1:18" ht="17.25">
      <c r="A1" s="341"/>
      <c r="B1" s="342" t="s">
        <v>56</v>
      </c>
      <c r="C1" s="342" t="s">
        <v>59</v>
      </c>
      <c r="D1" s="342"/>
      <c r="E1" s="342"/>
      <c r="F1" s="342"/>
      <c r="G1" s="342" t="s">
        <v>187</v>
      </c>
      <c r="H1" s="342"/>
      <c r="I1" s="341"/>
      <c r="J1" s="341"/>
      <c r="K1" s="341"/>
      <c r="L1" s="341"/>
      <c r="M1" s="341"/>
      <c r="N1" s="341"/>
      <c r="O1" s="341"/>
      <c r="P1" s="341"/>
      <c r="Q1" s="341"/>
      <c r="R1" s="341"/>
    </row>
    <row r="2" spans="1:18" ht="14.25" thickBot="1">
      <c r="A2" s="341"/>
      <c r="B2" s="341"/>
      <c r="C2" s="341"/>
      <c r="D2" s="341"/>
      <c r="E2" s="341"/>
      <c r="F2" s="341"/>
      <c r="G2" s="341"/>
      <c r="H2" s="341"/>
      <c r="I2" s="341"/>
      <c r="J2" s="341"/>
      <c r="K2" s="341"/>
      <c r="L2" s="341"/>
      <c r="M2" s="341"/>
      <c r="N2" s="341"/>
      <c r="O2" s="341"/>
      <c r="P2" s="341"/>
      <c r="Q2" s="341"/>
      <c r="R2" s="341"/>
    </row>
    <row r="3" spans="1:18" ht="18" thickBot="1">
      <c r="A3" s="343"/>
      <c r="B3" s="344" t="s">
        <v>48</v>
      </c>
      <c r="C3" s="345" t="s">
        <v>2</v>
      </c>
      <c r="D3" s="346" t="s">
        <v>3</v>
      </c>
      <c r="E3" s="346" t="s">
        <v>4</v>
      </c>
      <c r="F3" s="346" t="s">
        <v>5</v>
      </c>
      <c r="G3" s="346" t="s">
        <v>6</v>
      </c>
      <c r="H3" s="346" t="s">
        <v>7</v>
      </c>
      <c r="I3" s="346" t="s">
        <v>8</v>
      </c>
      <c r="J3" s="346" t="s">
        <v>9</v>
      </c>
      <c r="K3" s="346" t="s">
        <v>10</v>
      </c>
      <c r="L3" s="346" t="s">
        <v>11</v>
      </c>
      <c r="M3" s="346" t="s">
        <v>12</v>
      </c>
      <c r="N3" s="347" t="s">
        <v>13</v>
      </c>
      <c r="O3" s="348" t="s">
        <v>49</v>
      </c>
      <c r="P3" s="341"/>
      <c r="Q3" s="341"/>
      <c r="R3" s="341"/>
    </row>
    <row r="4" spans="1:18" ht="15" thickTop="1">
      <c r="A4" s="349"/>
      <c r="B4" s="350" t="s">
        <v>51</v>
      </c>
      <c r="C4" s="351">
        <v>10</v>
      </c>
      <c r="D4" s="352">
        <v>37</v>
      </c>
      <c r="E4" s="352">
        <v>50</v>
      </c>
      <c r="F4" s="352">
        <v>46</v>
      </c>
      <c r="G4" s="352">
        <v>26</v>
      </c>
      <c r="H4" s="352">
        <v>42</v>
      </c>
      <c r="I4" s="352">
        <v>54</v>
      </c>
      <c r="J4" s="352">
        <v>57</v>
      </c>
      <c r="K4" s="352">
        <v>68</v>
      </c>
      <c r="L4" s="352">
        <v>31</v>
      </c>
      <c r="M4" s="352">
        <v>31</v>
      </c>
      <c r="N4" s="352">
        <v>31</v>
      </c>
      <c r="O4" s="314">
        <f aca="true" t="shared" si="0" ref="O4:O10">SUM(C4:N4)</f>
        <v>483</v>
      </c>
      <c r="P4" s="341"/>
      <c r="Q4" s="341"/>
      <c r="R4" s="341"/>
    </row>
    <row r="5" spans="1:18" ht="14.25">
      <c r="A5" s="354"/>
      <c r="B5" s="355" t="s">
        <v>52</v>
      </c>
      <c r="C5" s="356">
        <v>10</v>
      </c>
      <c r="D5" s="357">
        <v>21</v>
      </c>
      <c r="E5" s="357">
        <v>35</v>
      </c>
      <c r="F5" s="357">
        <v>29</v>
      </c>
      <c r="G5" s="357">
        <v>12</v>
      </c>
      <c r="H5" s="357">
        <v>21</v>
      </c>
      <c r="I5" s="357">
        <v>32</v>
      </c>
      <c r="J5" s="357">
        <v>32</v>
      </c>
      <c r="K5" s="357">
        <v>29</v>
      </c>
      <c r="L5" s="357">
        <v>25</v>
      </c>
      <c r="M5" s="357">
        <v>20</v>
      </c>
      <c r="N5" s="358">
        <v>19</v>
      </c>
      <c r="O5" s="250">
        <f t="shared" si="0"/>
        <v>285</v>
      </c>
      <c r="P5" s="341"/>
      <c r="Q5" s="341"/>
      <c r="R5" s="341"/>
    </row>
    <row r="6" spans="1:18" ht="14.25">
      <c r="A6" s="359" t="s">
        <v>176</v>
      </c>
      <c r="B6" s="355" t="s">
        <v>53</v>
      </c>
      <c r="C6" s="356">
        <v>0</v>
      </c>
      <c r="D6" s="357">
        <v>0</v>
      </c>
      <c r="E6" s="357">
        <v>5</v>
      </c>
      <c r="F6" s="357">
        <v>0</v>
      </c>
      <c r="G6" s="357">
        <v>12</v>
      </c>
      <c r="H6" s="357">
        <v>14</v>
      </c>
      <c r="I6" s="357">
        <v>16</v>
      </c>
      <c r="J6" s="357">
        <v>18</v>
      </c>
      <c r="K6" s="357">
        <v>26</v>
      </c>
      <c r="L6" s="357">
        <v>0</v>
      </c>
      <c r="M6" s="357">
        <v>0</v>
      </c>
      <c r="N6" s="358">
        <v>0</v>
      </c>
      <c r="O6" s="250">
        <f t="shared" si="0"/>
        <v>91</v>
      </c>
      <c r="P6" s="341"/>
      <c r="Q6" s="341"/>
      <c r="R6" s="341"/>
    </row>
    <row r="7" spans="1:18" ht="14.25">
      <c r="A7" s="360"/>
      <c r="B7" s="355" t="s">
        <v>100</v>
      </c>
      <c r="C7" s="356">
        <v>0</v>
      </c>
      <c r="D7" s="357">
        <v>0</v>
      </c>
      <c r="E7" s="357">
        <v>0</v>
      </c>
      <c r="F7" s="357">
        <v>0</v>
      </c>
      <c r="G7" s="357">
        <v>0</v>
      </c>
      <c r="H7" s="357">
        <v>0</v>
      </c>
      <c r="I7" s="357">
        <v>0</v>
      </c>
      <c r="J7" s="357">
        <v>1</v>
      </c>
      <c r="K7" s="357">
        <v>1</v>
      </c>
      <c r="L7" s="357">
        <v>0</v>
      </c>
      <c r="M7" s="357">
        <v>0</v>
      </c>
      <c r="N7" s="358">
        <v>0</v>
      </c>
      <c r="O7" s="250">
        <f t="shared" si="0"/>
        <v>2</v>
      </c>
      <c r="P7" s="341"/>
      <c r="Q7" s="341"/>
      <c r="R7" s="341"/>
    </row>
    <row r="8" spans="1:18" ht="15" thickBot="1">
      <c r="A8" s="361"/>
      <c r="B8" s="362" t="s">
        <v>54</v>
      </c>
      <c r="C8" s="363">
        <v>0</v>
      </c>
      <c r="D8" s="364">
        <v>16</v>
      </c>
      <c r="E8" s="364">
        <v>10</v>
      </c>
      <c r="F8" s="364">
        <v>17</v>
      </c>
      <c r="G8" s="364">
        <v>2</v>
      </c>
      <c r="H8" s="364">
        <v>7</v>
      </c>
      <c r="I8" s="364">
        <v>6</v>
      </c>
      <c r="J8" s="364">
        <v>6</v>
      </c>
      <c r="K8" s="364">
        <v>12</v>
      </c>
      <c r="L8" s="364">
        <v>6</v>
      </c>
      <c r="M8" s="364">
        <v>11</v>
      </c>
      <c r="N8" s="364">
        <v>12</v>
      </c>
      <c r="O8" s="241">
        <f t="shared" si="0"/>
        <v>105</v>
      </c>
      <c r="P8" s="341"/>
      <c r="Q8" s="341"/>
      <c r="R8" s="341"/>
    </row>
    <row r="9" spans="1:18" ht="14.25" thickTop="1">
      <c r="A9" s="748" t="s">
        <v>148</v>
      </c>
      <c r="B9" s="366" t="s">
        <v>51</v>
      </c>
      <c r="C9" s="367">
        <v>3</v>
      </c>
      <c r="D9" s="368">
        <v>7</v>
      </c>
      <c r="E9" s="368">
        <v>13</v>
      </c>
      <c r="F9" s="368">
        <v>23</v>
      </c>
      <c r="G9" s="368">
        <v>3</v>
      </c>
      <c r="H9" s="368">
        <v>7</v>
      </c>
      <c r="I9" s="368">
        <v>45</v>
      </c>
      <c r="J9" s="368">
        <v>5</v>
      </c>
      <c r="K9" s="368">
        <v>5</v>
      </c>
      <c r="L9" s="368">
        <v>8</v>
      </c>
      <c r="M9" s="368">
        <v>6</v>
      </c>
      <c r="N9" s="368">
        <v>22</v>
      </c>
      <c r="O9" s="321">
        <f t="shared" si="0"/>
        <v>147</v>
      </c>
      <c r="P9" s="341"/>
      <c r="Q9" s="341"/>
      <c r="R9" s="341"/>
    </row>
    <row r="10" spans="1:18" ht="13.5">
      <c r="A10" s="748"/>
      <c r="B10" s="355" t="s">
        <v>52</v>
      </c>
      <c r="C10" s="356">
        <v>2</v>
      </c>
      <c r="D10" s="357">
        <v>7</v>
      </c>
      <c r="E10" s="357">
        <v>7</v>
      </c>
      <c r="F10" s="357">
        <v>5</v>
      </c>
      <c r="G10" s="357">
        <v>3</v>
      </c>
      <c r="H10" s="357">
        <v>6</v>
      </c>
      <c r="I10" s="357">
        <v>23</v>
      </c>
      <c r="J10" s="357">
        <v>5</v>
      </c>
      <c r="K10" s="357">
        <v>5</v>
      </c>
      <c r="L10" s="357">
        <v>8</v>
      </c>
      <c r="M10" s="357">
        <v>6</v>
      </c>
      <c r="N10" s="357">
        <v>6</v>
      </c>
      <c r="O10" s="254">
        <f t="shared" si="0"/>
        <v>83</v>
      </c>
      <c r="P10" s="341"/>
      <c r="Q10" s="341"/>
      <c r="R10" s="341"/>
    </row>
    <row r="11" spans="1:18" ht="13.5">
      <c r="A11" s="748"/>
      <c r="B11" s="355" t="s">
        <v>53</v>
      </c>
      <c r="C11" s="356">
        <v>0</v>
      </c>
      <c r="D11" s="357">
        <v>0</v>
      </c>
      <c r="E11" s="357">
        <v>6</v>
      </c>
      <c r="F11" s="357">
        <v>18</v>
      </c>
      <c r="G11" s="357">
        <v>0</v>
      </c>
      <c r="H11" s="357">
        <v>1</v>
      </c>
      <c r="I11" s="357">
        <v>21</v>
      </c>
      <c r="J11" s="357">
        <v>0</v>
      </c>
      <c r="K11" s="357">
        <v>0</v>
      </c>
      <c r="L11" s="357">
        <v>0</v>
      </c>
      <c r="M11" s="357">
        <v>0</v>
      </c>
      <c r="N11" s="357">
        <v>16</v>
      </c>
      <c r="O11" s="254">
        <f aca="true" t="shared" si="1" ref="O11:O33">SUM(C11:N11)</f>
        <v>62</v>
      </c>
      <c r="P11" s="341"/>
      <c r="Q11" s="341"/>
      <c r="R11" s="341"/>
    </row>
    <row r="12" spans="1:18" ht="14.25">
      <c r="A12" s="360"/>
      <c r="B12" s="355" t="s">
        <v>100</v>
      </c>
      <c r="C12" s="356">
        <v>0</v>
      </c>
      <c r="D12" s="357">
        <v>0</v>
      </c>
      <c r="E12" s="357">
        <v>0</v>
      </c>
      <c r="F12" s="357">
        <v>0</v>
      </c>
      <c r="G12" s="357">
        <v>0</v>
      </c>
      <c r="H12" s="357">
        <v>0</v>
      </c>
      <c r="I12" s="357">
        <v>0</v>
      </c>
      <c r="J12" s="357">
        <v>0</v>
      </c>
      <c r="K12" s="357">
        <v>0</v>
      </c>
      <c r="L12" s="357">
        <v>0</v>
      </c>
      <c r="M12" s="357">
        <v>0</v>
      </c>
      <c r="N12" s="357">
        <v>0</v>
      </c>
      <c r="O12" s="254">
        <f t="shared" si="1"/>
        <v>0</v>
      </c>
      <c r="P12" s="341"/>
      <c r="Q12" s="341"/>
      <c r="R12" s="341"/>
    </row>
    <row r="13" spans="1:18" ht="15" thickBot="1">
      <c r="A13" s="361"/>
      <c r="B13" s="362" t="s">
        <v>54</v>
      </c>
      <c r="C13" s="363">
        <v>1</v>
      </c>
      <c r="D13" s="364">
        <v>0</v>
      </c>
      <c r="E13" s="364">
        <v>0</v>
      </c>
      <c r="F13" s="364">
        <v>0</v>
      </c>
      <c r="G13" s="364">
        <v>0</v>
      </c>
      <c r="H13" s="364">
        <v>0</v>
      </c>
      <c r="I13" s="364">
        <v>1</v>
      </c>
      <c r="J13" s="364">
        <v>0</v>
      </c>
      <c r="K13" s="364">
        <v>0</v>
      </c>
      <c r="L13" s="364">
        <v>0</v>
      </c>
      <c r="M13" s="364">
        <v>0</v>
      </c>
      <c r="N13" s="364">
        <v>0</v>
      </c>
      <c r="O13" s="253">
        <f t="shared" si="1"/>
        <v>2</v>
      </c>
      <c r="P13" s="341"/>
      <c r="Q13" s="341"/>
      <c r="R13" s="341"/>
    </row>
    <row r="14" spans="1:18" ht="14.25" thickTop="1">
      <c r="A14" s="749" t="s">
        <v>149</v>
      </c>
      <c r="B14" s="353" t="s">
        <v>51</v>
      </c>
      <c r="C14" s="369">
        <v>7</v>
      </c>
      <c r="D14" s="370">
        <v>20</v>
      </c>
      <c r="E14" s="370">
        <v>36</v>
      </c>
      <c r="F14" s="370">
        <v>16</v>
      </c>
      <c r="G14" s="370">
        <v>9</v>
      </c>
      <c r="H14" s="370">
        <v>19</v>
      </c>
      <c r="I14" s="370">
        <v>38</v>
      </c>
      <c r="J14" s="370">
        <v>24</v>
      </c>
      <c r="K14" s="370">
        <v>5</v>
      </c>
      <c r="L14" s="370">
        <v>12</v>
      </c>
      <c r="M14" s="370">
        <v>10</v>
      </c>
      <c r="N14" s="742">
        <v>8</v>
      </c>
      <c r="O14" s="251">
        <f t="shared" si="1"/>
        <v>204</v>
      </c>
      <c r="P14" s="341"/>
      <c r="Q14" s="341"/>
      <c r="R14" s="341"/>
    </row>
    <row r="15" spans="1:18" ht="13.5">
      <c r="A15" s="750"/>
      <c r="B15" s="358" t="s">
        <v>52</v>
      </c>
      <c r="C15" s="372">
        <v>7</v>
      </c>
      <c r="D15" s="373">
        <v>19</v>
      </c>
      <c r="E15" s="373">
        <v>31</v>
      </c>
      <c r="F15" s="373">
        <v>15</v>
      </c>
      <c r="G15" s="373">
        <v>7</v>
      </c>
      <c r="H15" s="373">
        <v>15</v>
      </c>
      <c r="I15" s="373">
        <v>23</v>
      </c>
      <c r="J15" s="373">
        <v>15</v>
      </c>
      <c r="K15" s="373">
        <v>5</v>
      </c>
      <c r="L15" s="373">
        <v>9</v>
      </c>
      <c r="M15" s="373">
        <v>10</v>
      </c>
      <c r="N15" s="743">
        <v>8</v>
      </c>
      <c r="O15" s="254">
        <f t="shared" si="1"/>
        <v>164</v>
      </c>
      <c r="P15" s="341"/>
      <c r="Q15" s="341"/>
      <c r="R15" s="341"/>
    </row>
    <row r="16" spans="1:18" ht="13.5">
      <c r="A16" s="750"/>
      <c r="B16" s="358" t="s">
        <v>53</v>
      </c>
      <c r="C16" s="372">
        <v>0</v>
      </c>
      <c r="D16" s="373">
        <v>0</v>
      </c>
      <c r="E16" s="373">
        <v>4</v>
      </c>
      <c r="F16" s="373">
        <v>0</v>
      </c>
      <c r="G16" s="373">
        <v>1</v>
      </c>
      <c r="H16" s="373">
        <v>0</v>
      </c>
      <c r="I16" s="373">
        <v>12</v>
      </c>
      <c r="J16" s="373">
        <v>8</v>
      </c>
      <c r="K16" s="373">
        <v>0</v>
      </c>
      <c r="L16" s="373">
        <v>0</v>
      </c>
      <c r="M16" s="373">
        <v>0</v>
      </c>
      <c r="N16" s="743">
        <v>0</v>
      </c>
      <c r="O16" s="254">
        <f t="shared" si="1"/>
        <v>25</v>
      </c>
      <c r="P16" s="341"/>
      <c r="Q16" s="341"/>
      <c r="R16" s="375"/>
    </row>
    <row r="17" spans="1:18" ht="13.5">
      <c r="A17" s="750"/>
      <c r="B17" s="358" t="s">
        <v>100</v>
      </c>
      <c r="C17" s="372">
        <v>0</v>
      </c>
      <c r="D17" s="373">
        <v>0</v>
      </c>
      <c r="E17" s="373">
        <v>1</v>
      </c>
      <c r="F17" s="373">
        <v>0</v>
      </c>
      <c r="G17" s="373">
        <v>0</v>
      </c>
      <c r="H17" s="373">
        <v>0</v>
      </c>
      <c r="I17" s="373">
        <v>0</v>
      </c>
      <c r="J17" s="373">
        <v>0</v>
      </c>
      <c r="K17" s="373">
        <v>0</v>
      </c>
      <c r="L17" s="373">
        <v>0</v>
      </c>
      <c r="M17" s="373">
        <v>0</v>
      </c>
      <c r="N17" s="743">
        <v>0</v>
      </c>
      <c r="O17" s="254">
        <f t="shared" si="1"/>
        <v>1</v>
      </c>
      <c r="P17" s="341"/>
      <c r="Q17" s="341"/>
      <c r="R17" s="341"/>
    </row>
    <row r="18" spans="1:18" ht="14.25" thickBot="1">
      <c r="A18" s="751"/>
      <c r="B18" s="365" t="s">
        <v>54</v>
      </c>
      <c r="C18" s="376">
        <v>0</v>
      </c>
      <c r="D18" s="377">
        <v>1</v>
      </c>
      <c r="E18" s="377">
        <v>0</v>
      </c>
      <c r="F18" s="377">
        <v>1</v>
      </c>
      <c r="G18" s="377">
        <v>1</v>
      </c>
      <c r="H18" s="377">
        <v>4</v>
      </c>
      <c r="I18" s="377">
        <v>3</v>
      </c>
      <c r="J18" s="377">
        <v>1</v>
      </c>
      <c r="K18" s="377">
        <v>0</v>
      </c>
      <c r="L18" s="377">
        <v>3</v>
      </c>
      <c r="M18" s="377">
        <v>0</v>
      </c>
      <c r="N18" s="744">
        <v>0</v>
      </c>
      <c r="O18" s="253">
        <f t="shared" si="1"/>
        <v>14</v>
      </c>
      <c r="P18" s="341"/>
      <c r="Q18" s="341"/>
      <c r="R18" s="341"/>
    </row>
    <row r="19" spans="1:18" ht="14.25" thickTop="1">
      <c r="A19" s="749" t="s">
        <v>150</v>
      </c>
      <c r="B19" s="353" t="s">
        <v>51</v>
      </c>
      <c r="C19" s="369">
        <v>15</v>
      </c>
      <c r="D19" s="370">
        <v>40</v>
      </c>
      <c r="E19" s="370">
        <v>82</v>
      </c>
      <c r="F19" s="370">
        <v>49</v>
      </c>
      <c r="G19" s="370">
        <v>51</v>
      </c>
      <c r="H19" s="370">
        <v>78</v>
      </c>
      <c r="I19" s="370">
        <v>32</v>
      </c>
      <c r="J19" s="370">
        <v>88</v>
      </c>
      <c r="K19" s="370">
        <v>75</v>
      </c>
      <c r="L19" s="370">
        <v>46</v>
      </c>
      <c r="M19" s="370">
        <v>32</v>
      </c>
      <c r="N19" s="745">
        <v>26</v>
      </c>
      <c r="O19" s="251">
        <f t="shared" si="1"/>
        <v>614</v>
      </c>
      <c r="P19" s="341"/>
      <c r="Q19" s="341"/>
      <c r="R19" s="341"/>
    </row>
    <row r="20" spans="1:18" ht="13.5">
      <c r="A20" s="750"/>
      <c r="B20" s="358" t="s">
        <v>52</v>
      </c>
      <c r="C20" s="372">
        <v>12</v>
      </c>
      <c r="D20" s="373">
        <v>25</v>
      </c>
      <c r="E20" s="373">
        <v>38</v>
      </c>
      <c r="F20" s="373">
        <v>43</v>
      </c>
      <c r="G20" s="373">
        <v>21</v>
      </c>
      <c r="H20" s="373">
        <v>30</v>
      </c>
      <c r="I20" s="373">
        <v>24</v>
      </c>
      <c r="J20" s="373">
        <v>26</v>
      </c>
      <c r="K20" s="373">
        <v>32</v>
      </c>
      <c r="L20" s="373">
        <v>30</v>
      </c>
      <c r="M20" s="373">
        <v>31</v>
      </c>
      <c r="N20" s="373">
        <v>22</v>
      </c>
      <c r="O20" s="254">
        <f t="shared" si="1"/>
        <v>334</v>
      </c>
      <c r="P20" s="341"/>
      <c r="Q20" s="341"/>
      <c r="R20" s="341"/>
    </row>
    <row r="21" spans="1:18" ht="13.5">
      <c r="A21" s="750"/>
      <c r="B21" s="358" t="s">
        <v>53</v>
      </c>
      <c r="C21" s="372">
        <v>0</v>
      </c>
      <c r="D21" s="373">
        <v>14</v>
      </c>
      <c r="E21" s="373">
        <v>41</v>
      </c>
      <c r="F21" s="373">
        <v>4</v>
      </c>
      <c r="G21" s="373">
        <v>27</v>
      </c>
      <c r="H21" s="373">
        <v>47</v>
      </c>
      <c r="I21" s="373">
        <v>8</v>
      </c>
      <c r="J21" s="373">
        <v>61</v>
      </c>
      <c r="K21" s="373">
        <v>38</v>
      </c>
      <c r="L21" s="373">
        <v>12</v>
      </c>
      <c r="M21" s="373">
        <v>0</v>
      </c>
      <c r="N21" s="373">
        <v>0</v>
      </c>
      <c r="O21" s="254">
        <f t="shared" si="1"/>
        <v>252</v>
      </c>
      <c r="P21" s="341"/>
      <c r="Q21" s="341"/>
      <c r="R21" s="341"/>
    </row>
    <row r="22" spans="1:18" ht="13.5">
      <c r="A22" s="750"/>
      <c r="B22" s="358" t="s">
        <v>100</v>
      </c>
      <c r="C22" s="372">
        <v>0</v>
      </c>
      <c r="D22" s="373">
        <v>0</v>
      </c>
      <c r="E22" s="373">
        <v>0</v>
      </c>
      <c r="F22" s="373">
        <v>0</v>
      </c>
      <c r="G22" s="373">
        <v>0</v>
      </c>
      <c r="H22" s="373">
        <v>0</v>
      </c>
      <c r="I22" s="373">
        <v>0</v>
      </c>
      <c r="J22" s="373">
        <v>0</v>
      </c>
      <c r="K22" s="373">
        <v>1</v>
      </c>
      <c r="L22" s="373">
        <v>0</v>
      </c>
      <c r="M22" s="373">
        <v>0</v>
      </c>
      <c r="N22" s="373">
        <v>0</v>
      </c>
      <c r="O22" s="254">
        <f t="shared" si="1"/>
        <v>1</v>
      </c>
      <c r="P22" s="341"/>
      <c r="Q22" s="341"/>
      <c r="R22" s="341"/>
    </row>
    <row r="23" spans="1:18" ht="14.25" thickBot="1">
      <c r="A23" s="751"/>
      <c r="B23" s="365" t="s">
        <v>54</v>
      </c>
      <c r="C23" s="376">
        <v>3</v>
      </c>
      <c r="D23" s="377">
        <v>1</v>
      </c>
      <c r="E23" s="377">
        <v>3</v>
      </c>
      <c r="F23" s="377">
        <v>2</v>
      </c>
      <c r="G23" s="377">
        <v>3</v>
      </c>
      <c r="H23" s="377">
        <v>1</v>
      </c>
      <c r="I23" s="377">
        <v>0</v>
      </c>
      <c r="J23" s="377">
        <v>1</v>
      </c>
      <c r="K23" s="377">
        <v>4</v>
      </c>
      <c r="L23" s="377">
        <v>4</v>
      </c>
      <c r="M23" s="377">
        <v>1</v>
      </c>
      <c r="N23" s="377">
        <v>4</v>
      </c>
      <c r="O23" s="253">
        <f t="shared" si="1"/>
        <v>27</v>
      </c>
      <c r="P23" s="341"/>
      <c r="Q23" s="341"/>
      <c r="R23" s="341"/>
    </row>
    <row r="24" spans="1:18" ht="14.25" thickTop="1">
      <c r="A24" s="749" t="s">
        <v>151</v>
      </c>
      <c r="B24" s="353" t="s">
        <v>51</v>
      </c>
      <c r="C24" s="369">
        <v>4</v>
      </c>
      <c r="D24" s="370">
        <v>12</v>
      </c>
      <c r="E24" s="370">
        <v>7</v>
      </c>
      <c r="F24" s="370">
        <v>9</v>
      </c>
      <c r="G24" s="370">
        <v>10</v>
      </c>
      <c r="H24" s="370">
        <v>6</v>
      </c>
      <c r="I24" s="370">
        <v>5</v>
      </c>
      <c r="J24" s="370">
        <v>9</v>
      </c>
      <c r="K24" s="370">
        <v>17</v>
      </c>
      <c r="L24" s="370">
        <v>6</v>
      </c>
      <c r="M24" s="370">
        <v>22</v>
      </c>
      <c r="N24" s="370">
        <v>6</v>
      </c>
      <c r="O24" s="251">
        <f t="shared" si="1"/>
        <v>113</v>
      </c>
      <c r="P24" s="341"/>
      <c r="Q24" s="341"/>
      <c r="R24" s="341"/>
    </row>
    <row r="25" spans="1:18" ht="13.5">
      <c r="A25" s="750"/>
      <c r="B25" s="358" t="s">
        <v>52</v>
      </c>
      <c r="C25" s="372">
        <v>4</v>
      </c>
      <c r="D25" s="373">
        <v>12</v>
      </c>
      <c r="E25" s="373">
        <v>7</v>
      </c>
      <c r="F25" s="373">
        <v>9</v>
      </c>
      <c r="G25" s="373">
        <v>10</v>
      </c>
      <c r="H25" s="373">
        <v>6</v>
      </c>
      <c r="I25" s="373">
        <v>5</v>
      </c>
      <c r="J25" s="373">
        <v>9</v>
      </c>
      <c r="K25" s="373">
        <v>7</v>
      </c>
      <c r="L25" s="373">
        <v>6</v>
      </c>
      <c r="M25" s="373">
        <v>6</v>
      </c>
      <c r="N25" s="373">
        <v>6</v>
      </c>
      <c r="O25" s="254">
        <f t="shared" si="1"/>
        <v>87</v>
      </c>
      <c r="P25" s="341"/>
      <c r="Q25" s="341"/>
      <c r="R25" s="341"/>
    </row>
    <row r="26" spans="1:18" ht="13.5">
      <c r="A26" s="750"/>
      <c r="B26" s="358" t="s">
        <v>53</v>
      </c>
      <c r="C26" s="372">
        <v>0</v>
      </c>
      <c r="D26" s="373">
        <v>0</v>
      </c>
      <c r="E26" s="373">
        <v>0</v>
      </c>
      <c r="F26" s="373">
        <v>0</v>
      </c>
      <c r="G26" s="373">
        <v>0</v>
      </c>
      <c r="H26" s="373">
        <v>0</v>
      </c>
      <c r="I26" s="373">
        <v>0</v>
      </c>
      <c r="J26" s="373">
        <v>0</v>
      </c>
      <c r="K26" s="373">
        <v>10</v>
      </c>
      <c r="L26" s="373">
        <v>0</v>
      </c>
      <c r="M26" s="373">
        <v>16</v>
      </c>
      <c r="N26" s="373">
        <v>0</v>
      </c>
      <c r="O26" s="254">
        <f t="shared" si="1"/>
        <v>26</v>
      </c>
      <c r="P26" s="341"/>
      <c r="Q26" s="341"/>
      <c r="R26" s="341"/>
    </row>
    <row r="27" spans="1:18" ht="13.5">
      <c r="A27" s="750"/>
      <c r="B27" s="358" t="s">
        <v>100</v>
      </c>
      <c r="C27" s="372">
        <v>0</v>
      </c>
      <c r="D27" s="373">
        <v>0</v>
      </c>
      <c r="E27" s="373">
        <v>0</v>
      </c>
      <c r="F27" s="373">
        <v>0</v>
      </c>
      <c r="G27" s="373">
        <v>0</v>
      </c>
      <c r="H27" s="373">
        <v>0</v>
      </c>
      <c r="I27" s="373">
        <v>0</v>
      </c>
      <c r="J27" s="373">
        <v>0</v>
      </c>
      <c r="K27" s="373">
        <v>0</v>
      </c>
      <c r="L27" s="373">
        <v>0</v>
      </c>
      <c r="M27" s="373">
        <v>0</v>
      </c>
      <c r="N27" s="373">
        <v>0</v>
      </c>
      <c r="O27" s="254">
        <f t="shared" si="1"/>
        <v>0</v>
      </c>
      <c r="P27" s="341"/>
      <c r="Q27" s="341"/>
      <c r="R27" s="341"/>
    </row>
    <row r="28" spans="1:18" ht="14.25" thickBot="1">
      <c r="A28" s="751"/>
      <c r="B28" s="365" t="s">
        <v>54</v>
      </c>
      <c r="C28" s="376">
        <v>0</v>
      </c>
      <c r="D28" s="377">
        <v>0</v>
      </c>
      <c r="E28" s="377">
        <v>0</v>
      </c>
      <c r="F28" s="377">
        <v>0</v>
      </c>
      <c r="G28" s="377">
        <v>0</v>
      </c>
      <c r="H28" s="377">
        <v>0</v>
      </c>
      <c r="I28" s="377">
        <v>0</v>
      </c>
      <c r="J28" s="377">
        <v>0</v>
      </c>
      <c r="K28" s="377">
        <v>0</v>
      </c>
      <c r="L28" s="377">
        <v>0</v>
      </c>
      <c r="M28" s="377">
        <v>0</v>
      </c>
      <c r="N28" s="377">
        <v>0</v>
      </c>
      <c r="O28" s="253">
        <f t="shared" si="1"/>
        <v>0</v>
      </c>
      <c r="P28" s="341"/>
      <c r="Q28" s="341"/>
      <c r="R28" s="341"/>
    </row>
    <row r="29" spans="1:18" ht="14.25" thickTop="1">
      <c r="A29" s="748" t="s">
        <v>49</v>
      </c>
      <c r="B29" s="353" t="s">
        <v>51</v>
      </c>
      <c r="C29" s="371">
        <f>C24+C19+C14+C9+C4</f>
        <v>39</v>
      </c>
      <c r="D29" s="368">
        <f aca="true" t="shared" si="2" ref="D29:N29">D24+D19+D14+D9+D4</f>
        <v>116</v>
      </c>
      <c r="E29" s="368">
        <f t="shared" si="2"/>
        <v>188</v>
      </c>
      <c r="F29" s="368">
        <f t="shared" si="2"/>
        <v>143</v>
      </c>
      <c r="G29" s="368">
        <f t="shared" si="2"/>
        <v>99</v>
      </c>
      <c r="H29" s="368">
        <f t="shared" si="2"/>
        <v>152</v>
      </c>
      <c r="I29" s="368">
        <f t="shared" si="2"/>
        <v>174</v>
      </c>
      <c r="J29" s="368">
        <f t="shared" si="2"/>
        <v>183</v>
      </c>
      <c r="K29" s="368">
        <f t="shared" si="2"/>
        <v>170</v>
      </c>
      <c r="L29" s="368">
        <f t="shared" si="2"/>
        <v>103</v>
      </c>
      <c r="M29" s="368">
        <f t="shared" si="2"/>
        <v>101</v>
      </c>
      <c r="N29" s="353">
        <f t="shared" si="2"/>
        <v>93</v>
      </c>
      <c r="O29" s="228">
        <f t="shared" si="1"/>
        <v>1561</v>
      </c>
      <c r="P29" s="341"/>
      <c r="Q29" s="341"/>
      <c r="R29" s="341"/>
    </row>
    <row r="30" spans="1:18" ht="13.5">
      <c r="A30" s="748"/>
      <c r="B30" s="358" t="s">
        <v>52</v>
      </c>
      <c r="C30" s="374">
        <f aca="true" t="shared" si="3" ref="C30:N33">C25+C20+C15+C10+C5</f>
        <v>35</v>
      </c>
      <c r="D30" s="357">
        <f t="shared" si="3"/>
        <v>84</v>
      </c>
      <c r="E30" s="357">
        <f t="shared" si="3"/>
        <v>118</v>
      </c>
      <c r="F30" s="357">
        <f t="shared" si="3"/>
        <v>101</v>
      </c>
      <c r="G30" s="357">
        <f t="shared" si="3"/>
        <v>53</v>
      </c>
      <c r="H30" s="357">
        <f t="shared" si="3"/>
        <v>78</v>
      </c>
      <c r="I30" s="357">
        <f t="shared" si="3"/>
        <v>107</v>
      </c>
      <c r="J30" s="357">
        <f t="shared" si="3"/>
        <v>87</v>
      </c>
      <c r="K30" s="357">
        <f t="shared" si="3"/>
        <v>78</v>
      </c>
      <c r="L30" s="357">
        <f t="shared" si="3"/>
        <v>78</v>
      </c>
      <c r="M30" s="357">
        <f t="shared" si="3"/>
        <v>73</v>
      </c>
      <c r="N30" s="358">
        <f t="shared" si="3"/>
        <v>61</v>
      </c>
      <c r="O30" s="234">
        <f t="shared" si="1"/>
        <v>953</v>
      </c>
      <c r="P30" s="341"/>
      <c r="Q30" s="341"/>
      <c r="R30" s="341"/>
    </row>
    <row r="31" spans="1:18" ht="13.5">
      <c r="A31" s="748"/>
      <c r="B31" s="358" t="s">
        <v>53</v>
      </c>
      <c r="C31" s="374">
        <f t="shared" si="3"/>
        <v>0</v>
      </c>
      <c r="D31" s="357">
        <f t="shared" si="3"/>
        <v>14</v>
      </c>
      <c r="E31" s="357">
        <f t="shared" si="3"/>
        <v>56</v>
      </c>
      <c r="F31" s="357">
        <f t="shared" si="3"/>
        <v>22</v>
      </c>
      <c r="G31" s="357">
        <f t="shared" si="3"/>
        <v>40</v>
      </c>
      <c r="H31" s="357">
        <f t="shared" si="3"/>
        <v>62</v>
      </c>
      <c r="I31" s="357">
        <f t="shared" si="3"/>
        <v>57</v>
      </c>
      <c r="J31" s="357">
        <f t="shared" si="3"/>
        <v>87</v>
      </c>
      <c r="K31" s="357">
        <f t="shared" si="3"/>
        <v>74</v>
      </c>
      <c r="L31" s="357">
        <f t="shared" si="3"/>
        <v>12</v>
      </c>
      <c r="M31" s="357">
        <f t="shared" si="3"/>
        <v>16</v>
      </c>
      <c r="N31" s="358">
        <f t="shared" si="3"/>
        <v>16</v>
      </c>
      <c r="O31" s="234">
        <f t="shared" si="1"/>
        <v>456</v>
      </c>
      <c r="P31" s="341"/>
      <c r="Q31" s="341"/>
      <c r="R31" s="341"/>
    </row>
    <row r="32" spans="1:18" ht="14.25">
      <c r="A32" s="360"/>
      <c r="B32" s="358" t="s">
        <v>100</v>
      </c>
      <c r="C32" s="374">
        <f t="shared" si="3"/>
        <v>0</v>
      </c>
      <c r="D32" s="357">
        <f t="shared" si="3"/>
        <v>0</v>
      </c>
      <c r="E32" s="357">
        <f t="shared" si="3"/>
        <v>1</v>
      </c>
      <c r="F32" s="357">
        <f t="shared" si="3"/>
        <v>0</v>
      </c>
      <c r="G32" s="357">
        <f t="shared" si="3"/>
        <v>0</v>
      </c>
      <c r="H32" s="357">
        <f t="shared" si="3"/>
        <v>0</v>
      </c>
      <c r="I32" s="357">
        <f t="shared" si="3"/>
        <v>0</v>
      </c>
      <c r="J32" s="357">
        <f t="shared" si="3"/>
        <v>1</v>
      </c>
      <c r="K32" s="357">
        <f t="shared" si="3"/>
        <v>2</v>
      </c>
      <c r="L32" s="357">
        <f t="shared" si="3"/>
        <v>0</v>
      </c>
      <c r="M32" s="357">
        <f t="shared" si="3"/>
        <v>0</v>
      </c>
      <c r="N32" s="358">
        <f t="shared" si="3"/>
        <v>0</v>
      </c>
      <c r="O32" s="234">
        <f t="shared" si="1"/>
        <v>4</v>
      </c>
      <c r="P32" s="341"/>
      <c r="Q32" s="341"/>
      <c r="R32" s="341"/>
    </row>
    <row r="33" spans="1:18" ht="15" thickBot="1">
      <c r="A33" s="379"/>
      <c r="B33" s="380" t="s">
        <v>54</v>
      </c>
      <c r="C33" s="487">
        <f t="shared" si="3"/>
        <v>4</v>
      </c>
      <c r="D33" s="381">
        <f t="shared" si="3"/>
        <v>18</v>
      </c>
      <c r="E33" s="381">
        <f t="shared" si="3"/>
        <v>13</v>
      </c>
      <c r="F33" s="381">
        <f t="shared" si="3"/>
        <v>20</v>
      </c>
      <c r="G33" s="381">
        <f t="shared" si="3"/>
        <v>6</v>
      </c>
      <c r="H33" s="381">
        <f t="shared" si="3"/>
        <v>12</v>
      </c>
      <c r="I33" s="381">
        <f t="shared" si="3"/>
        <v>10</v>
      </c>
      <c r="J33" s="381">
        <f t="shared" si="3"/>
        <v>8</v>
      </c>
      <c r="K33" s="381">
        <f t="shared" si="3"/>
        <v>16</v>
      </c>
      <c r="L33" s="381">
        <f t="shared" si="3"/>
        <v>13</v>
      </c>
      <c r="M33" s="381">
        <f t="shared" si="3"/>
        <v>12</v>
      </c>
      <c r="N33" s="380">
        <f t="shared" si="3"/>
        <v>16</v>
      </c>
      <c r="O33" s="258">
        <f t="shared" si="1"/>
        <v>148</v>
      </c>
      <c r="P33" s="341"/>
      <c r="Q33" s="341"/>
      <c r="R33" s="341"/>
    </row>
    <row r="34" spans="1:18" ht="13.5">
      <c r="A34" s="341"/>
      <c r="B34" s="341"/>
      <c r="C34" s="378"/>
      <c r="D34" s="341"/>
      <c r="E34" s="341"/>
      <c r="F34" s="341"/>
      <c r="G34" s="341"/>
      <c r="H34" s="341"/>
      <c r="I34" s="341"/>
      <c r="J34" s="341"/>
      <c r="K34" s="341"/>
      <c r="L34" s="341"/>
      <c r="M34" s="341"/>
      <c r="N34" s="341"/>
      <c r="O34" s="382"/>
      <c r="P34" s="341"/>
      <c r="Q34" s="341"/>
      <c r="R34" s="341"/>
    </row>
  </sheetData>
  <sheetProtection/>
  <mergeCells count="5">
    <mergeCell ref="A29:A31"/>
    <mergeCell ref="A9:A11"/>
    <mergeCell ref="A19:A23"/>
    <mergeCell ref="A14:A18"/>
    <mergeCell ref="A24:A28"/>
  </mergeCells>
  <printOptions/>
  <pageMargins left="0.45" right="0.36" top="1" bottom="1" header="0.512" footer="0.51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workbookViewId="0" topLeftCell="A1">
      <pane xSplit="2" ySplit="3" topLeftCell="E56" activePane="bottomRight" state="frozen"/>
      <selection pane="topLeft" activeCell="N48" sqref="N48"/>
      <selection pane="topRight" activeCell="N48" sqref="N48"/>
      <selection pane="bottomLeft" activeCell="N48" sqref="N48"/>
      <selection pane="bottomRight" activeCell="N48" sqref="N48"/>
    </sheetView>
  </sheetViews>
  <sheetFormatPr defaultColWidth="9.00390625" defaultRowHeight="13.5"/>
  <cols>
    <col min="1" max="1" width="11.25390625" style="0" customWidth="1"/>
  </cols>
  <sheetData>
    <row r="1" spans="1:15" ht="17.25">
      <c r="A1" s="383"/>
      <c r="B1" s="384" t="s">
        <v>57</v>
      </c>
      <c r="C1" s="216" t="s">
        <v>59</v>
      </c>
      <c r="D1" s="216"/>
      <c r="E1" s="216"/>
      <c r="F1" s="216"/>
      <c r="G1" s="216" t="s">
        <v>188</v>
      </c>
      <c r="H1" s="216"/>
      <c r="I1" s="7"/>
      <c r="J1" s="7"/>
      <c r="K1" s="7"/>
      <c r="L1" s="7"/>
      <c r="M1" s="7"/>
      <c r="N1" s="7"/>
      <c r="O1" s="7"/>
    </row>
    <row r="2" spans="1:15" ht="14.25" thickBot="1">
      <c r="A2" s="385"/>
      <c r="B2" s="385"/>
      <c r="C2" s="7"/>
      <c r="D2" s="7"/>
      <c r="E2" s="7"/>
      <c r="F2" s="7"/>
      <c r="G2" s="7"/>
      <c r="H2" s="7"/>
      <c r="I2" s="7"/>
      <c r="J2" s="7"/>
      <c r="K2" s="7"/>
      <c r="L2" s="7"/>
      <c r="M2" s="7"/>
      <c r="N2" s="7"/>
      <c r="O2" s="7"/>
    </row>
    <row r="3" spans="1:15" ht="18" thickBot="1">
      <c r="A3" s="386" t="s">
        <v>47</v>
      </c>
      <c r="B3" s="387" t="s">
        <v>48</v>
      </c>
      <c r="C3" s="388" t="s">
        <v>2</v>
      </c>
      <c r="D3" s="389" t="s">
        <v>3</v>
      </c>
      <c r="E3" s="389" t="s">
        <v>4</v>
      </c>
      <c r="F3" s="389" t="s">
        <v>5</v>
      </c>
      <c r="G3" s="389" t="s">
        <v>6</v>
      </c>
      <c r="H3" s="389" t="s">
        <v>7</v>
      </c>
      <c r="I3" s="389" t="s">
        <v>8</v>
      </c>
      <c r="J3" s="389" t="s">
        <v>9</v>
      </c>
      <c r="K3" s="389" t="s">
        <v>10</v>
      </c>
      <c r="L3" s="389" t="s">
        <v>11</v>
      </c>
      <c r="M3" s="389" t="s">
        <v>12</v>
      </c>
      <c r="N3" s="390" t="s">
        <v>13</v>
      </c>
      <c r="O3" s="488" t="s">
        <v>49</v>
      </c>
    </row>
    <row r="4" spans="1:15" ht="15" thickTop="1">
      <c r="A4" s="391"/>
      <c r="B4" s="392" t="s">
        <v>51</v>
      </c>
      <c r="C4" s="243">
        <v>51</v>
      </c>
      <c r="D4" s="244">
        <v>78</v>
      </c>
      <c r="E4" s="244">
        <v>70</v>
      </c>
      <c r="F4" s="244">
        <v>88</v>
      </c>
      <c r="G4" s="244">
        <v>77</v>
      </c>
      <c r="H4" s="244">
        <v>84</v>
      </c>
      <c r="I4" s="244">
        <v>43</v>
      </c>
      <c r="J4" s="244">
        <v>105</v>
      </c>
      <c r="K4" s="244">
        <v>84</v>
      </c>
      <c r="L4" s="244">
        <v>67</v>
      </c>
      <c r="M4" s="244">
        <v>81</v>
      </c>
      <c r="N4" s="227">
        <v>26</v>
      </c>
      <c r="O4" s="228">
        <f>SUM(C4:N4)</f>
        <v>854</v>
      </c>
    </row>
    <row r="5" spans="1:15" ht="14.25">
      <c r="A5" s="393"/>
      <c r="B5" s="394" t="s">
        <v>52</v>
      </c>
      <c r="C5" s="231">
        <v>34</v>
      </c>
      <c r="D5" s="232">
        <v>36</v>
      </c>
      <c r="E5" s="232">
        <v>37</v>
      </c>
      <c r="F5" s="232">
        <v>37</v>
      </c>
      <c r="G5" s="232">
        <v>36</v>
      </c>
      <c r="H5" s="232">
        <v>40</v>
      </c>
      <c r="I5" s="232">
        <v>28</v>
      </c>
      <c r="J5" s="232">
        <v>35</v>
      </c>
      <c r="K5" s="232">
        <v>41</v>
      </c>
      <c r="L5" s="232">
        <v>31</v>
      </c>
      <c r="M5" s="232">
        <v>37</v>
      </c>
      <c r="N5" s="233">
        <v>26</v>
      </c>
      <c r="O5" s="234">
        <f aca="true" t="shared" si="0" ref="O5:O68">SUM(C5:N5)</f>
        <v>418</v>
      </c>
    </row>
    <row r="6" spans="1:15" ht="14.25">
      <c r="A6" s="300" t="s">
        <v>152</v>
      </c>
      <c r="B6" s="394" t="s">
        <v>53</v>
      </c>
      <c r="C6" s="231">
        <v>16</v>
      </c>
      <c r="D6" s="232">
        <v>39</v>
      </c>
      <c r="E6" s="232">
        <v>26</v>
      </c>
      <c r="F6" s="232">
        <v>49</v>
      </c>
      <c r="G6" s="232">
        <v>37</v>
      </c>
      <c r="H6" s="232">
        <v>22</v>
      </c>
      <c r="I6" s="232">
        <v>8</v>
      </c>
      <c r="J6" s="232">
        <v>60</v>
      </c>
      <c r="K6" s="232">
        <v>34</v>
      </c>
      <c r="L6" s="232">
        <v>26</v>
      </c>
      <c r="M6" s="232">
        <v>40</v>
      </c>
      <c r="N6" s="233">
        <v>0</v>
      </c>
      <c r="O6" s="234">
        <f t="shared" si="0"/>
        <v>357</v>
      </c>
    </row>
    <row r="7" spans="1:15" ht="14.25">
      <c r="A7" s="395"/>
      <c r="B7" s="394" t="s">
        <v>100</v>
      </c>
      <c r="C7" s="231">
        <v>0</v>
      </c>
      <c r="D7" s="232">
        <v>1</v>
      </c>
      <c r="E7" s="232">
        <v>0</v>
      </c>
      <c r="F7" s="232">
        <v>0</v>
      </c>
      <c r="G7" s="232">
        <v>0</v>
      </c>
      <c r="H7" s="232">
        <v>1</v>
      </c>
      <c r="I7" s="232">
        <v>0</v>
      </c>
      <c r="J7" s="232">
        <v>0</v>
      </c>
      <c r="K7" s="232">
        <v>0</v>
      </c>
      <c r="L7" s="232">
        <v>0</v>
      </c>
      <c r="M7" s="232">
        <v>0</v>
      </c>
      <c r="N7" s="233">
        <v>0</v>
      </c>
      <c r="O7" s="234">
        <f t="shared" si="0"/>
        <v>2</v>
      </c>
    </row>
    <row r="8" spans="1:15" ht="15" thickBot="1">
      <c r="A8" s="396"/>
      <c r="B8" s="397" t="s">
        <v>54</v>
      </c>
      <c r="C8" s="238">
        <v>1</v>
      </c>
      <c r="D8" s="239">
        <v>2</v>
      </c>
      <c r="E8" s="239">
        <v>7</v>
      </c>
      <c r="F8" s="239">
        <v>2</v>
      </c>
      <c r="G8" s="239">
        <v>4</v>
      </c>
      <c r="H8" s="239">
        <v>21</v>
      </c>
      <c r="I8" s="239">
        <v>7</v>
      </c>
      <c r="J8" s="239">
        <v>10</v>
      </c>
      <c r="K8" s="239">
        <v>9</v>
      </c>
      <c r="L8" s="239">
        <v>10</v>
      </c>
      <c r="M8" s="239">
        <v>4</v>
      </c>
      <c r="N8" s="240">
        <v>0</v>
      </c>
      <c r="O8" s="711">
        <f t="shared" si="0"/>
        <v>77</v>
      </c>
    </row>
    <row r="9" spans="1:15" ht="14.25" thickTop="1">
      <c r="A9" s="752" t="s">
        <v>153</v>
      </c>
      <c r="B9" s="392" t="s">
        <v>51</v>
      </c>
      <c r="C9" s="243">
        <v>25</v>
      </c>
      <c r="D9" s="244">
        <v>24</v>
      </c>
      <c r="E9" s="244">
        <v>19</v>
      </c>
      <c r="F9" s="244">
        <v>56</v>
      </c>
      <c r="G9" s="244">
        <v>19</v>
      </c>
      <c r="H9" s="244">
        <v>47</v>
      </c>
      <c r="I9" s="244">
        <v>48</v>
      </c>
      <c r="J9" s="244">
        <v>36</v>
      </c>
      <c r="K9" s="244">
        <v>36</v>
      </c>
      <c r="L9" s="244">
        <v>60</v>
      </c>
      <c r="M9" s="244">
        <v>27</v>
      </c>
      <c r="N9" s="245">
        <v>12</v>
      </c>
      <c r="O9" s="246">
        <f t="shared" si="0"/>
        <v>409</v>
      </c>
    </row>
    <row r="10" spans="1:15" ht="13.5">
      <c r="A10" s="746"/>
      <c r="B10" s="394" t="s">
        <v>52</v>
      </c>
      <c r="C10" s="231">
        <v>19</v>
      </c>
      <c r="D10" s="232">
        <v>23</v>
      </c>
      <c r="E10" s="232">
        <v>18</v>
      </c>
      <c r="F10" s="232">
        <v>37</v>
      </c>
      <c r="G10" s="232">
        <v>19</v>
      </c>
      <c r="H10" s="232">
        <v>27</v>
      </c>
      <c r="I10" s="232">
        <v>18</v>
      </c>
      <c r="J10" s="232">
        <v>22</v>
      </c>
      <c r="K10" s="232">
        <v>25</v>
      </c>
      <c r="L10" s="232">
        <v>19</v>
      </c>
      <c r="M10" s="232">
        <v>23</v>
      </c>
      <c r="N10" s="233">
        <v>12</v>
      </c>
      <c r="O10" s="234">
        <f t="shared" si="0"/>
        <v>262</v>
      </c>
    </row>
    <row r="11" spans="1:15" ht="13.5">
      <c r="A11" s="746"/>
      <c r="B11" s="394" t="s">
        <v>53</v>
      </c>
      <c r="C11" s="231">
        <v>6</v>
      </c>
      <c r="D11" s="232">
        <v>0</v>
      </c>
      <c r="E11" s="232">
        <v>0</v>
      </c>
      <c r="F11" s="232">
        <v>0</v>
      </c>
      <c r="G11" s="232">
        <v>0</v>
      </c>
      <c r="H11" s="232">
        <v>14</v>
      </c>
      <c r="I11" s="232">
        <v>28</v>
      </c>
      <c r="J11" s="232">
        <v>12</v>
      </c>
      <c r="K11" s="232">
        <v>10</v>
      </c>
      <c r="L11" s="232">
        <v>40</v>
      </c>
      <c r="M11" s="232">
        <v>0</v>
      </c>
      <c r="N11" s="233">
        <v>0</v>
      </c>
      <c r="O11" s="234">
        <f t="shared" si="0"/>
        <v>110</v>
      </c>
    </row>
    <row r="12" spans="1:15" ht="13.5">
      <c r="A12" s="746"/>
      <c r="B12" s="394" t="s">
        <v>100</v>
      </c>
      <c r="C12" s="231">
        <v>0</v>
      </c>
      <c r="D12" s="232">
        <v>0</v>
      </c>
      <c r="E12" s="232">
        <v>0</v>
      </c>
      <c r="F12" s="232">
        <v>0</v>
      </c>
      <c r="G12" s="232">
        <v>0</v>
      </c>
      <c r="H12" s="232">
        <v>0</v>
      </c>
      <c r="I12" s="232">
        <v>0</v>
      </c>
      <c r="J12" s="232">
        <v>0</v>
      </c>
      <c r="K12" s="232">
        <v>0</v>
      </c>
      <c r="L12" s="232">
        <v>0</v>
      </c>
      <c r="M12" s="232">
        <v>0</v>
      </c>
      <c r="N12" s="233">
        <v>0</v>
      </c>
      <c r="O12" s="234">
        <f t="shared" si="0"/>
        <v>0</v>
      </c>
    </row>
    <row r="13" spans="1:15" ht="14.25" thickBot="1">
      <c r="A13" s="747"/>
      <c r="B13" s="399" t="s">
        <v>54</v>
      </c>
      <c r="C13" s="248">
        <v>0</v>
      </c>
      <c r="D13" s="249">
        <v>1</v>
      </c>
      <c r="E13" s="249">
        <v>1</v>
      </c>
      <c r="F13" s="249">
        <v>19</v>
      </c>
      <c r="G13" s="249">
        <v>0</v>
      </c>
      <c r="H13" s="249">
        <v>6</v>
      </c>
      <c r="I13" s="249">
        <v>2</v>
      </c>
      <c r="J13" s="249">
        <v>2</v>
      </c>
      <c r="K13" s="249">
        <v>1</v>
      </c>
      <c r="L13" s="249">
        <v>1</v>
      </c>
      <c r="M13" s="249">
        <v>4</v>
      </c>
      <c r="N13" s="173">
        <v>0</v>
      </c>
      <c r="O13" s="250">
        <f t="shared" si="0"/>
        <v>37</v>
      </c>
    </row>
    <row r="14" spans="1:15" ht="14.25" thickTop="1">
      <c r="A14" s="766" t="s">
        <v>154</v>
      </c>
      <c r="B14" s="400" t="s">
        <v>51</v>
      </c>
      <c r="C14" s="225">
        <v>24</v>
      </c>
      <c r="D14" s="226">
        <v>32</v>
      </c>
      <c r="E14" s="226">
        <v>36</v>
      </c>
      <c r="F14" s="226">
        <v>41</v>
      </c>
      <c r="G14" s="226">
        <v>25</v>
      </c>
      <c r="H14" s="226">
        <v>26</v>
      </c>
      <c r="I14" s="226">
        <v>22</v>
      </c>
      <c r="J14" s="226">
        <v>19</v>
      </c>
      <c r="K14" s="226">
        <v>37</v>
      </c>
      <c r="L14" s="226">
        <v>46</v>
      </c>
      <c r="M14" s="226">
        <v>34</v>
      </c>
      <c r="N14" s="227">
        <v>16</v>
      </c>
      <c r="O14" s="228">
        <f t="shared" si="0"/>
        <v>358</v>
      </c>
    </row>
    <row r="15" spans="1:15" ht="13.5">
      <c r="A15" s="767"/>
      <c r="B15" s="394" t="s">
        <v>52</v>
      </c>
      <c r="C15" s="231">
        <v>21</v>
      </c>
      <c r="D15" s="232">
        <v>15</v>
      </c>
      <c r="E15" s="232">
        <v>16</v>
      </c>
      <c r="F15" s="232">
        <v>20</v>
      </c>
      <c r="G15" s="232">
        <v>19</v>
      </c>
      <c r="H15" s="232">
        <v>22</v>
      </c>
      <c r="I15" s="232">
        <v>17</v>
      </c>
      <c r="J15" s="232">
        <v>17</v>
      </c>
      <c r="K15" s="232">
        <v>25</v>
      </c>
      <c r="L15" s="232">
        <v>24</v>
      </c>
      <c r="M15" s="232">
        <v>18</v>
      </c>
      <c r="N15" s="233">
        <v>13</v>
      </c>
      <c r="O15" s="234">
        <f t="shared" si="0"/>
        <v>227</v>
      </c>
    </row>
    <row r="16" spans="1:15" ht="13.5">
      <c r="A16" s="767"/>
      <c r="B16" s="394" t="s">
        <v>53</v>
      </c>
      <c r="C16" s="231">
        <v>0</v>
      </c>
      <c r="D16" s="232">
        <v>13</v>
      </c>
      <c r="E16" s="232">
        <v>14</v>
      </c>
      <c r="F16" s="232">
        <v>18</v>
      </c>
      <c r="G16" s="232">
        <v>2</v>
      </c>
      <c r="H16" s="232">
        <v>2</v>
      </c>
      <c r="I16" s="232">
        <v>2</v>
      </c>
      <c r="J16" s="232">
        <v>0</v>
      </c>
      <c r="K16" s="232">
        <v>8</v>
      </c>
      <c r="L16" s="232">
        <v>20</v>
      </c>
      <c r="M16" s="232">
        <v>13</v>
      </c>
      <c r="N16" s="233">
        <v>0</v>
      </c>
      <c r="O16" s="234">
        <f t="shared" si="0"/>
        <v>92</v>
      </c>
    </row>
    <row r="17" spans="1:15" ht="14.25">
      <c r="A17" s="395"/>
      <c r="B17" s="394" t="s">
        <v>100</v>
      </c>
      <c r="C17" s="231">
        <v>0</v>
      </c>
      <c r="D17" s="232">
        <v>0</v>
      </c>
      <c r="E17" s="232">
        <v>0</v>
      </c>
      <c r="F17" s="232">
        <v>0</v>
      </c>
      <c r="G17" s="232">
        <v>0</v>
      </c>
      <c r="H17" s="232">
        <v>0</v>
      </c>
      <c r="I17" s="232">
        <v>0</v>
      </c>
      <c r="J17" s="232">
        <v>0</v>
      </c>
      <c r="K17" s="232">
        <v>0</v>
      </c>
      <c r="L17" s="232">
        <v>0</v>
      </c>
      <c r="M17" s="232">
        <v>0</v>
      </c>
      <c r="N17" s="233">
        <v>0</v>
      </c>
      <c r="O17" s="234">
        <f t="shared" si="0"/>
        <v>0</v>
      </c>
    </row>
    <row r="18" spans="1:15" ht="15" thickBot="1">
      <c r="A18" s="396"/>
      <c r="B18" s="397" t="s">
        <v>54</v>
      </c>
      <c r="C18" s="238">
        <v>3</v>
      </c>
      <c r="D18" s="239">
        <v>4</v>
      </c>
      <c r="E18" s="239">
        <v>6</v>
      </c>
      <c r="F18" s="239">
        <v>3</v>
      </c>
      <c r="G18" s="239">
        <v>4</v>
      </c>
      <c r="H18" s="239">
        <v>2</v>
      </c>
      <c r="I18" s="239">
        <v>3</v>
      </c>
      <c r="J18" s="239">
        <v>2</v>
      </c>
      <c r="K18" s="239">
        <v>4</v>
      </c>
      <c r="L18" s="239">
        <v>2</v>
      </c>
      <c r="M18" s="239">
        <v>3</v>
      </c>
      <c r="N18" s="240">
        <v>3</v>
      </c>
      <c r="O18" s="250">
        <f t="shared" si="0"/>
        <v>39</v>
      </c>
    </row>
    <row r="19" spans="1:15" ht="14.25" thickTop="1">
      <c r="A19" s="767" t="s">
        <v>72</v>
      </c>
      <c r="B19" s="392" t="s">
        <v>51</v>
      </c>
      <c r="C19" s="243">
        <v>60</v>
      </c>
      <c r="D19" s="244">
        <v>37</v>
      </c>
      <c r="E19" s="244">
        <v>39</v>
      </c>
      <c r="F19" s="244">
        <v>74</v>
      </c>
      <c r="G19" s="244">
        <v>24</v>
      </c>
      <c r="H19" s="244">
        <v>16</v>
      </c>
      <c r="I19" s="244">
        <v>66</v>
      </c>
      <c r="J19" s="244">
        <v>47</v>
      </c>
      <c r="K19" s="244">
        <v>46</v>
      </c>
      <c r="L19" s="244">
        <v>65</v>
      </c>
      <c r="M19" s="244">
        <v>42</v>
      </c>
      <c r="N19" s="245">
        <v>47</v>
      </c>
      <c r="O19" s="228">
        <f t="shared" si="0"/>
        <v>563</v>
      </c>
    </row>
    <row r="20" spans="1:15" ht="13.5">
      <c r="A20" s="767"/>
      <c r="B20" s="394" t="s">
        <v>52</v>
      </c>
      <c r="C20" s="231">
        <v>20</v>
      </c>
      <c r="D20" s="232">
        <v>22</v>
      </c>
      <c r="E20" s="232">
        <v>18</v>
      </c>
      <c r="F20" s="232">
        <v>31</v>
      </c>
      <c r="G20" s="232">
        <v>15</v>
      </c>
      <c r="H20" s="232">
        <v>9</v>
      </c>
      <c r="I20" s="232">
        <v>32</v>
      </c>
      <c r="J20" s="232">
        <v>25</v>
      </c>
      <c r="K20" s="232">
        <v>18</v>
      </c>
      <c r="L20" s="232">
        <v>29</v>
      </c>
      <c r="M20" s="232">
        <v>19</v>
      </c>
      <c r="N20" s="233">
        <v>25</v>
      </c>
      <c r="O20" s="234">
        <f t="shared" si="0"/>
        <v>263</v>
      </c>
    </row>
    <row r="21" spans="1:15" ht="13.5">
      <c r="A21" s="767"/>
      <c r="B21" s="394" t="s">
        <v>53</v>
      </c>
      <c r="C21" s="231">
        <v>39</v>
      </c>
      <c r="D21" s="232">
        <v>14</v>
      </c>
      <c r="E21" s="232">
        <v>13</v>
      </c>
      <c r="F21" s="232">
        <v>39</v>
      </c>
      <c r="G21" s="232">
        <v>4</v>
      </c>
      <c r="H21" s="232">
        <v>4</v>
      </c>
      <c r="I21" s="232">
        <v>18</v>
      </c>
      <c r="J21" s="232">
        <v>10</v>
      </c>
      <c r="K21" s="232">
        <v>8</v>
      </c>
      <c r="L21" s="232">
        <v>30</v>
      </c>
      <c r="M21" s="232">
        <v>16</v>
      </c>
      <c r="N21" s="233">
        <v>14</v>
      </c>
      <c r="O21" s="234">
        <f t="shared" si="0"/>
        <v>209</v>
      </c>
    </row>
    <row r="22" spans="1:15" ht="14.25">
      <c r="A22" s="395"/>
      <c r="B22" s="394" t="s">
        <v>100</v>
      </c>
      <c r="C22" s="231">
        <v>0</v>
      </c>
      <c r="D22" s="232">
        <v>0</v>
      </c>
      <c r="E22" s="232">
        <v>0</v>
      </c>
      <c r="F22" s="232">
        <v>0</v>
      </c>
      <c r="G22" s="232">
        <v>0</v>
      </c>
      <c r="H22" s="232">
        <v>0</v>
      </c>
      <c r="I22" s="232">
        <v>0</v>
      </c>
      <c r="J22" s="232">
        <v>0</v>
      </c>
      <c r="K22" s="232">
        <v>0</v>
      </c>
      <c r="L22" s="232">
        <v>0</v>
      </c>
      <c r="M22" s="232">
        <v>0</v>
      </c>
      <c r="N22" s="233">
        <v>0</v>
      </c>
      <c r="O22" s="234">
        <f t="shared" si="0"/>
        <v>0</v>
      </c>
    </row>
    <row r="23" spans="1:15" ht="15" thickBot="1">
      <c r="A23" s="395"/>
      <c r="B23" s="399" t="s">
        <v>54</v>
      </c>
      <c r="C23" s="248">
        <v>1</v>
      </c>
      <c r="D23" s="249">
        <v>1</v>
      </c>
      <c r="E23" s="249">
        <v>8</v>
      </c>
      <c r="F23" s="249">
        <v>4</v>
      </c>
      <c r="G23" s="249">
        <v>5</v>
      </c>
      <c r="H23" s="249">
        <v>3</v>
      </c>
      <c r="I23" s="249">
        <v>16</v>
      </c>
      <c r="J23" s="249">
        <v>12</v>
      </c>
      <c r="K23" s="249">
        <v>20</v>
      </c>
      <c r="L23" s="249">
        <v>6</v>
      </c>
      <c r="M23" s="249">
        <v>7</v>
      </c>
      <c r="N23" s="173">
        <v>8</v>
      </c>
      <c r="O23" s="250">
        <f t="shared" si="0"/>
        <v>91</v>
      </c>
    </row>
    <row r="24" spans="1:15" ht="14.25" thickTop="1">
      <c r="A24" s="766" t="s">
        <v>71</v>
      </c>
      <c r="B24" s="400" t="s">
        <v>51</v>
      </c>
      <c r="C24" s="225">
        <v>60</v>
      </c>
      <c r="D24" s="226">
        <v>56</v>
      </c>
      <c r="E24" s="226">
        <v>56</v>
      </c>
      <c r="F24" s="226">
        <v>32</v>
      </c>
      <c r="G24" s="226">
        <v>48</v>
      </c>
      <c r="H24" s="226">
        <v>45</v>
      </c>
      <c r="I24" s="226">
        <v>39</v>
      </c>
      <c r="J24" s="226">
        <v>30</v>
      </c>
      <c r="K24" s="226">
        <v>58</v>
      </c>
      <c r="L24" s="226">
        <v>83</v>
      </c>
      <c r="M24" s="226">
        <v>45</v>
      </c>
      <c r="N24" s="227">
        <v>36</v>
      </c>
      <c r="O24" s="228">
        <f t="shared" si="0"/>
        <v>588</v>
      </c>
    </row>
    <row r="25" spans="1:15" ht="13.5">
      <c r="A25" s="767"/>
      <c r="B25" s="394" t="s">
        <v>52</v>
      </c>
      <c r="C25" s="231">
        <v>34</v>
      </c>
      <c r="D25" s="232">
        <v>29</v>
      </c>
      <c r="E25" s="232">
        <v>25</v>
      </c>
      <c r="F25" s="232">
        <v>26</v>
      </c>
      <c r="G25" s="232">
        <v>37</v>
      </c>
      <c r="H25" s="232">
        <v>38</v>
      </c>
      <c r="I25" s="232">
        <v>19</v>
      </c>
      <c r="J25" s="232">
        <v>15</v>
      </c>
      <c r="K25" s="232">
        <v>24</v>
      </c>
      <c r="L25" s="232">
        <v>52</v>
      </c>
      <c r="M25" s="232">
        <v>24</v>
      </c>
      <c r="N25" s="233">
        <v>20</v>
      </c>
      <c r="O25" s="234">
        <f t="shared" si="0"/>
        <v>343</v>
      </c>
    </row>
    <row r="26" spans="1:15" ht="13.5">
      <c r="A26" s="767"/>
      <c r="B26" s="394" t="s">
        <v>53</v>
      </c>
      <c r="C26" s="231">
        <v>18</v>
      </c>
      <c r="D26" s="232">
        <v>22</v>
      </c>
      <c r="E26" s="232">
        <v>22</v>
      </c>
      <c r="F26" s="232">
        <v>6</v>
      </c>
      <c r="G26" s="232">
        <v>0</v>
      </c>
      <c r="H26" s="232">
        <v>0</v>
      </c>
      <c r="I26" s="232">
        <v>10</v>
      </c>
      <c r="J26" s="232">
        <v>12</v>
      </c>
      <c r="K26" s="232">
        <v>28</v>
      </c>
      <c r="L26" s="232">
        <v>18</v>
      </c>
      <c r="M26" s="232">
        <v>20</v>
      </c>
      <c r="N26" s="233">
        <v>7</v>
      </c>
      <c r="O26" s="234">
        <f t="shared" si="0"/>
        <v>163</v>
      </c>
    </row>
    <row r="27" spans="1:15" ht="14.25">
      <c r="A27" s="395"/>
      <c r="B27" s="394" t="s">
        <v>100</v>
      </c>
      <c r="C27" s="231">
        <v>0</v>
      </c>
      <c r="D27" s="232">
        <v>0</v>
      </c>
      <c r="E27" s="232">
        <v>0</v>
      </c>
      <c r="F27" s="232">
        <v>0</v>
      </c>
      <c r="G27" s="232">
        <v>0</v>
      </c>
      <c r="H27" s="232">
        <v>0</v>
      </c>
      <c r="I27" s="232">
        <v>0</v>
      </c>
      <c r="J27" s="232">
        <v>0</v>
      </c>
      <c r="K27" s="232">
        <v>0</v>
      </c>
      <c r="L27" s="232">
        <v>0</v>
      </c>
      <c r="M27" s="232">
        <v>0</v>
      </c>
      <c r="N27" s="233">
        <v>1</v>
      </c>
      <c r="O27" s="234">
        <f t="shared" si="0"/>
        <v>1</v>
      </c>
    </row>
    <row r="28" spans="1:15" ht="15" thickBot="1">
      <c r="A28" s="396"/>
      <c r="B28" s="397" t="s">
        <v>54</v>
      </c>
      <c r="C28" s="238">
        <v>8</v>
      </c>
      <c r="D28" s="239">
        <v>5</v>
      </c>
      <c r="E28" s="239">
        <v>9</v>
      </c>
      <c r="F28" s="239">
        <v>0</v>
      </c>
      <c r="G28" s="239">
        <v>11</v>
      </c>
      <c r="H28" s="239">
        <v>7</v>
      </c>
      <c r="I28" s="239">
        <v>10</v>
      </c>
      <c r="J28" s="239">
        <v>3</v>
      </c>
      <c r="K28" s="239">
        <v>6</v>
      </c>
      <c r="L28" s="239">
        <v>13</v>
      </c>
      <c r="M28" s="239">
        <v>1</v>
      </c>
      <c r="N28" s="240">
        <v>8</v>
      </c>
      <c r="O28" s="250">
        <f t="shared" si="0"/>
        <v>81</v>
      </c>
    </row>
    <row r="29" spans="1:15" ht="14.25" thickTop="1">
      <c r="A29" s="766" t="s">
        <v>70</v>
      </c>
      <c r="B29" s="400" t="s">
        <v>51</v>
      </c>
      <c r="C29" s="225">
        <v>207</v>
      </c>
      <c r="D29" s="226">
        <v>249</v>
      </c>
      <c r="E29" s="226">
        <v>424</v>
      </c>
      <c r="F29" s="226">
        <v>241</v>
      </c>
      <c r="G29" s="226">
        <v>142</v>
      </c>
      <c r="H29" s="226">
        <v>154</v>
      </c>
      <c r="I29" s="226">
        <v>211</v>
      </c>
      <c r="J29" s="226">
        <v>102</v>
      </c>
      <c r="K29" s="226">
        <v>166</v>
      </c>
      <c r="L29" s="226">
        <v>194</v>
      </c>
      <c r="M29" s="226">
        <v>139</v>
      </c>
      <c r="N29" s="227">
        <v>128</v>
      </c>
      <c r="O29" s="228">
        <f t="shared" si="0"/>
        <v>2357</v>
      </c>
    </row>
    <row r="30" spans="1:15" ht="13.5">
      <c r="A30" s="767"/>
      <c r="B30" s="394" t="s">
        <v>52</v>
      </c>
      <c r="C30" s="231">
        <v>86</v>
      </c>
      <c r="D30" s="232">
        <v>59</v>
      </c>
      <c r="E30" s="232">
        <v>70</v>
      </c>
      <c r="F30" s="232">
        <v>68</v>
      </c>
      <c r="G30" s="232">
        <v>68</v>
      </c>
      <c r="H30" s="232">
        <v>44</v>
      </c>
      <c r="I30" s="232">
        <v>54</v>
      </c>
      <c r="J30" s="232">
        <v>55</v>
      </c>
      <c r="K30" s="232">
        <v>57</v>
      </c>
      <c r="L30" s="232">
        <v>78</v>
      </c>
      <c r="M30" s="232">
        <v>57</v>
      </c>
      <c r="N30" s="233">
        <v>44</v>
      </c>
      <c r="O30" s="234">
        <f t="shared" si="0"/>
        <v>740</v>
      </c>
    </row>
    <row r="31" spans="1:15" ht="13.5">
      <c r="A31" s="767"/>
      <c r="B31" s="394" t="s">
        <v>53</v>
      </c>
      <c r="C31" s="231">
        <v>110</v>
      </c>
      <c r="D31" s="232">
        <v>177</v>
      </c>
      <c r="E31" s="232">
        <v>235</v>
      </c>
      <c r="F31" s="232">
        <v>162</v>
      </c>
      <c r="G31" s="232">
        <v>61</v>
      </c>
      <c r="H31" s="232">
        <v>92</v>
      </c>
      <c r="I31" s="232">
        <v>131</v>
      </c>
      <c r="J31" s="232">
        <v>43</v>
      </c>
      <c r="K31" s="232">
        <v>98</v>
      </c>
      <c r="L31" s="232">
        <v>95</v>
      </c>
      <c r="M31" s="232">
        <v>48</v>
      </c>
      <c r="N31" s="233">
        <v>72</v>
      </c>
      <c r="O31" s="234">
        <f t="shared" si="0"/>
        <v>1324</v>
      </c>
    </row>
    <row r="32" spans="1:15" ht="14.25">
      <c r="A32" s="395"/>
      <c r="B32" s="394" t="s">
        <v>100</v>
      </c>
      <c r="C32" s="231">
        <v>0</v>
      </c>
      <c r="D32" s="232">
        <v>0</v>
      </c>
      <c r="E32" s="232">
        <v>100</v>
      </c>
      <c r="F32" s="232">
        <v>0</v>
      </c>
      <c r="G32" s="232">
        <v>0</v>
      </c>
      <c r="H32" s="232">
        <v>0</v>
      </c>
      <c r="I32" s="232">
        <v>0</v>
      </c>
      <c r="J32" s="232">
        <v>0</v>
      </c>
      <c r="K32" s="232">
        <v>1</v>
      </c>
      <c r="L32" s="232">
        <v>0</v>
      </c>
      <c r="M32" s="232">
        <v>0</v>
      </c>
      <c r="N32" s="233">
        <v>0</v>
      </c>
      <c r="O32" s="234">
        <f t="shared" si="0"/>
        <v>101</v>
      </c>
    </row>
    <row r="33" spans="1:15" ht="15" thickBot="1">
      <c r="A33" s="396"/>
      <c r="B33" s="397" t="s">
        <v>54</v>
      </c>
      <c r="C33" s="238">
        <v>11</v>
      </c>
      <c r="D33" s="239">
        <v>13</v>
      </c>
      <c r="E33" s="239">
        <v>19</v>
      </c>
      <c r="F33" s="239">
        <v>11</v>
      </c>
      <c r="G33" s="239">
        <v>13</v>
      </c>
      <c r="H33" s="239">
        <v>18</v>
      </c>
      <c r="I33" s="239">
        <v>26</v>
      </c>
      <c r="J33" s="239">
        <v>4</v>
      </c>
      <c r="K33" s="239">
        <v>10</v>
      </c>
      <c r="L33" s="239">
        <v>21</v>
      </c>
      <c r="M33" s="239">
        <v>34</v>
      </c>
      <c r="N33" s="240">
        <v>12</v>
      </c>
      <c r="O33" s="250">
        <f t="shared" si="0"/>
        <v>192</v>
      </c>
    </row>
    <row r="34" spans="1:15" ht="14.25" thickTop="1">
      <c r="A34" s="766" t="s">
        <v>155</v>
      </c>
      <c r="B34" s="400" t="s">
        <v>51</v>
      </c>
      <c r="C34" s="225">
        <v>59</v>
      </c>
      <c r="D34" s="226">
        <v>13</v>
      </c>
      <c r="E34" s="226">
        <v>27</v>
      </c>
      <c r="F34" s="226">
        <v>57</v>
      </c>
      <c r="G34" s="226">
        <v>22</v>
      </c>
      <c r="H34" s="226">
        <v>62</v>
      </c>
      <c r="I34" s="226">
        <v>29</v>
      </c>
      <c r="J34" s="226">
        <v>34</v>
      </c>
      <c r="K34" s="226">
        <v>47</v>
      </c>
      <c r="L34" s="226">
        <v>38</v>
      </c>
      <c r="M34" s="226">
        <v>42</v>
      </c>
      <c r="N34" s="226">
        <v>21</v>
      </c>
      <c r="O34" s="251">
        <f t="shared" si="0"/>
        <v>451</v>
      </c>
    </row>
    <row r="35" spans="1:15" ht="13.5">
      <c r="A35" s="767"/>
      <c r="B35" s="394" t="s">
        <v>52</v>
      </c>
      <c r="C35" s="231">
        <v>24</v>
      </c>
      <c r="D35" s="232">
        <v>13</v>
      </c>
      <c r="E35" s="232">
        <v>7</v>
      </c>
      <c r="F35" s="232">
        <v>16</v>
      </c>
      <c r="G35" s="232">
        <v>19</v>
      </c>
      <c r="H35" s="232">
        <v>27</v>
      </c>
      <c r="I35" s="232">
        <v>13</v>
      </c>
      <c r="J35" s="232">
        <v>17</v>
      </c>
      <c r="K35" s="232">
        <v>29</v>
      </c>
      <c r="L35" s="232">
        <v>18</v>
      </c>
      <c r="M35" s="232">
        <v>7</v>
      </c>
      <c r="N35" s="233">
        <v>12</v>
      </c>
      <c r="O35" s="234">
        <f t="shared" si="0"/>
        <v>202</v>
      </c>
    </row>
    <row r="36" spans="1:15" ht="13.5">
      <c r="A36" s="767"/>
      <c r="B36" s="394" t="s">
        <v>53</v>
      </c>
      <c r="C36" s="231">
        <v>34</v>
      </c>
      <c r="D36" s="232">
        <v>0</v>
      </c>
      <c r="E36" s="232">
        <v>20</v>
      </c>
      <c r="F36" s="232">
        <v>39</v>
      </c>
      <c r="G36" s="232">
        <v>2</v>
      </c>
      <c r="H36" s="232">
        <v>30</v>
      </c>
      <c r="I36" s="232">
        <v>11</v>
      </c>
      <c r="J36" s="232">
        <v>12</v>
      </c>
      <c r="K36" s="232">
        <v>11</v>
      </c>
      <c r="L36" s="232">
        <v>16</v>
      </c>
      <c r="M36" s="232">
        <v>35</v>
      </c>
      <c r="N36" s="233">
        <v>8</v>
      </c>
      <c r="O36" s="234">
        <f t="shared" si="0"/>
        <v>218</v>
      </c>
    </row>
    <row r="37" spans="1:15" ht="14.25">
      <c r="A37" s="395"/>
      <c r="B37" s="394" t="s">
        <v>100</v>
      </c>
      <c r="C37" s="231">
        <v>0</v>
      </c>
      <c r="D37" s="232">
        <v>0</v>
      </c>
      <c r="E37" s="232">
        <v>0</v>
      </c>
      <c r="F37" s="232">
        <v>0</v>
      </c>
      <c r="G37" s="232">
        <v>0</v>
      </c>
      <c r="H37" s="232">
        <v>0</v>
      </c>
      <c r="I37" s="232">
        <v>0</v>
      </c>
      <c r="J37" s="232">
        <v>0</v>
      </c>
      <c r="K37" s="232">
        <v>0</v>
      </c>
      <c r="L37" s="232">
        <v>0</v>
      </c>
      <c r="M37" s="232">
        <v>0</v>
      </c>
      <c r="N37" s="233">
        <v>0</v>
      </c>
      <c r="O37" s="234">
        <f t="shared" si="0"/>
        <v>0</v>
      </c>
    </row>
    <row r="38" spans="1:15" ht="15" thickBot="1">
      <c r="A38" s="396"/>
      <c r="B38" s="397" t="s">
        <v>54</v>
      </c>
      <c r="C38" s="238">
        <v>1</v>
      </c>
      <c r="D38" s="239">
        <v>0</v>
      </c>
      <c r="E38" s="239">
        <v>0</v>
      </c>
      <c r="F38" s="239">
        <v>2</v>
      </c>
      <c r="G38" s="239">
        <v>1</v>
      </c>
      <c r="H38" s="239">
        <v>5</v>
      </c>
      <c r="I38" s="239">
        <v>5</v>
      </c>
      <c r="J38" s="239">
        <v>5</v>
      </c>
      <c r="K38" s="239">
        <v>7</v>
      </c>
      <c r="L38" s="239">
        <v>4</v>
      </c>
      <c r="M38" s="239">
        <v>0</v>
      </c>
      <c r="N38" s="240">
        <v>1</v>
      </c>
      <c r="O38" s="250">
        <f t="shared" si="0"/>
        <v>31</v>
      </c>
    </row>
    <row r="39" spans="1:15" ht="14.25" thickTop="1">
      <c r="A39" s="767" t="s">
        <v>156</v>
      </c>
      <c r="B39" s="392" t="s">
        <v>51</v>
      </c>
      <c r="C39" s="243">
        <v>4</v>
      </c>
      <c r="D39" s="244">
        <v>8</v>
      </c>
      <c r="E39" s="244">
        <v>12</v>
      </c>
      <c r="F39" s="244">
        <v>5</v>
      </c>
      <c r="G39" s="244">
        <v>13</v>
      </c>
      <c r="H39" s="244">
        <v>8</v>
      </c>
      <c r="I39" s="244">
        <v>14</v>
      </c>
      <c r="J39" s="244">
        <v>7</v>
      </c>
      <c r="K39" s="244">
        <v>6</v>
      </c>
      <c r="L39" s="244">
        <v>8</v>
      </c>
      <c r="M39" s="244">
        <v>18</v>
      </c>
      <c r="N39" s="244">
        <v>6</v>
      </c>
      <c r="O39" s="251">
        <f t="shared" si="0"/>
        <v>109</v>
      </c>
    </row>
    <row r="40" spans="1:15" ht="13.5">
      <c r="A40" s="767"/>
      <c r="B40" s="394" t="s">
        <v>52</v>
      </c>
      <c r="C40" s="231">
        <v>4</v>
      </c>
      <c r="D40" s="232">
        <v>8</v>
      </c>
      <c r="E40" s="232">
        <v>7</v>
      </c>
      <c r="F40" s="232">
        <v>5</v>
      </c>
      <c r="G40" s="232">
        <v>13</v>
      </c>
      <c r="H40" s="232">
        <v>8</v>
      </c>
      <c r="I40" s="232">
        <v>8</v>
      </c>
      <c r="J40" s="232">
        <v>7</v>
      </c>
      <c r="K40" s="232">
        <v>6</v>
      </c>
      <c r="L40" s="232">
        <v>4</v>
      </c>
      <c r="M40" s="232">
        <v>10</v>
      </c>
      <c r="N40" s="232">
        <v>6</v>
      </c>
      <c r="O40" s="254">
        <f t="shared" si="0"/>
        <v>86</v>
      </c>
    </row>
    <row r="41" spans="1:15" ht="13.5">
      <c r="A41" s="767"/>
      <c r="B41" s="394" t="s">
        <v>53</v>
      </c>
      <c r="C41" s="231">
        <v>0</v>
      </c>
      <c r="D41" s="232">
        <v>0</v>
      </c>
      <c r="E41" s="232">
        <v>5</v>
      </c>
      <c r="F41" s="232">
        <v>0</v>
      </c>
      <c r="G41" s="232">
        <v>0</v>
      </c>
      <c r="H41" s="232">
        <v>0</v>
      </c>
      <c r="I41" s="232">
        <v>6</v>
      </c>
      <c r="J41" s="232">
        <v>0</v>
      </c>
      <c r="K41" s="232">
        <v>0</v>
      </c>
      <c r="L41" s="232">
        <v>4</v>
      </c>
      <c r="M41" s="232">
        <v>8</v>
      </c>
      <c r="N41" s="232">
        <v>0</v>
      </c>
      <c r="O41" s="254">
        <f t="shared" si="0"/>
        <v>23</v>
      </c>
    </row>
    <row r="42" spans="1:15" ht="14.25">
      <c r="A42" s="395"/>
      <c r="B42" s="394" t="s">
        <v>100</v>
      </c>
      <c r="C42" s="231">
        <v>0</v>
      </c>
      <c r="D42" s="232">
        <v>0</v>
      </c>
      <c r="E42" s="232">
        <v>0</v>
      </c>
      <c r="F42" s="232">
        <v>0</v>
      </c>
      <c r="G42" s="232">
        <v>0</v>
      </c>
      <c r="H42" s="232">
        <v>0</v>
      </c>
      <c r="I42" s="232">
        <v>0</v>
      </c>
      <c r="J42" s="232">
        <v>0</v>
      </c>
      <c r="K42" s="232">
        <v>0</v>
      </c>
      <c r="L42" s="232">
        <v>0</v>
      </c>
      <c r="M42" s="232">
        <v>0</v>
      </c>
      <c r="N42" s="232">
        <v>0</v>
      </c>
      <c r="O42" s="254">
        <f t="shared" si="0"/>
        <v>0</v>
      </c>
    </row>
    <row r="43" spans="1:15" ht="15" thickBot="1">
      <c r="A43" s="396"/>
      <c r="B43" s="397" t="s">
        <v>54</v>
      </c>
      <c r="C43" s="238">
        <v>0</v>
      </c>
      <c r="D43" s="239">
        <v>0</v>
      </c>
      <c r="E43" s="239">
        <v>0</v>
      </c>
      <c r="F43" s="239">
        <v>0</v>
      </c>
      <c r="G43" s="239">
        <v>0</v>
      </c>
      <c r="H43" s="239">
        <v>0</v>
      </c>
      <c r="I43" s="239">
        <v>0</v>
      </c>
      <c r="J43" s="239">
        <v>0</v>
      </c>
      <c r="K43" s="239">
        <v>0</v>
      </c>
      <c r="L43" s="239">
        <v>0</v>
      </c>
      <c r="M43" s="239">
        <v>0</v>
      </c>
      <c r="N43" s="239">
        <v>0</v>
      </c>
      <c r="O43" s="253">
        <f t="shared" si="0"/>
        <v>0</v>
      </c>
    </row>
    <row r="44" spans="1:15" ht="14.25" thickTop="1">
      <c r="A44" s="752" t="s">
        <v>157</v>
      </c>
      <c r="B44" s="400" t="s">
        <v>51</v>
      </c>
      <c r="C44" s="225">
        <v>19</v>
      </c>
      <c r="D44" s="226">
        <v>59</v>
      </c>
      <c r="E44" s="226">
        <v>12</v>
      </c>
      <c r="F44" s="226">
        <v>22</v>
      </c>
      <c r="G44" s="226">
        <v>8</v>
      </c>
      <c r="H44" s="226">
        <v>14</v>
      </c>
      <c r="I44" s="226">
        <v>10</v>
      </c>
      <c r="J44" s="226">
        <v>31</v>
      </c>
      <c r="K44" s="226">
        <v>21</v>
      </c>
      <c r="L44" s="226">
        <v>27</v>
      </c>
      <c r="M44" s="226">
        <v>16</v>
      </c>
      <c r="N44" s="226">
        <v>13</v>
      </c>
      <c r="O44" s="251">
        <f t="shared" si="0"/>
        <v>252</v>
      </c>
    </row>
    <row r="45" spans="1:15" ht="13.5" customHeight="1">
      <c r="A45" s="746"/>
      <c r="B45" s="394" t="s">
        <v>52</v>
      </c>
      <c r="C45" s="231">
        <v>11</v>
      </c>
      <c r="D45" s="232">
        <v>12</v>
      </c>
      <c r="E45" s="232">
        <v>9</v>
      </c>
      <c r="F45" s="232">
        <v>11</v>
      </c>
      <c r="G45" s="232">
        <v>8</v>
      </c>
      <c r="H45" s="232">
        <v>10</v>
      </c>
      <c r="I45" s="232">
        <v>6</v>
      </c>
      <c r="J45" s="232">
        <v>11</v>
      </c>
      <c r="K45" s="232">
        <v>21</v>
      </c>
      <c r="L45" s="232">
        <v>11</v>
      </c>
      <c r="M45" s="232">
        <v>13</v>
      </c>
      <c r="N45" s="232">
        <v>11</v>
      </c>
      <c r="O45" s="254">
        <f t="shared" si="0"/>
        <v>134</v>
      </c>
    </row>
    <row r="46" spans="1:15" ht="13.5">
      <c r="A46" s="746"/>
      <c r="B46" s="394" t="s">
        <v>53</v>
      </c>
      <c r="C46" s="231">
        <v>8</v>
      </c>
      <c r="D46" s="232">
        <v>47</v>
      </c>
      <c r="E46" s="232">
        <v>0</v>
      </c>
      <c r="F46" s="232">
        <v>11</v>
      </c>
      <c r="G46" s="232">
        <v>0</v>
      </c>
      <c r="H46" s="232">
        <v>4</v>
      </c>
      <c r="I46" s="232">
        <v>4</v>
      </c>
      <c r="J46" s="232">
        <v>20</v>
      </c>
      <c r="K46" s="232">
        <v>0</v>
      </c>
      <c r="L46" s="232">
        <v>16</v>
      </c>
      <c r="M46" s="232">
        <v>0</v>
      </c>
      <c r="N46" s="232">
        <v>1</v>
      </c>
      <c r="O46" s="254">
        <f t="shared" si="0"/>
        <v>111</v>
      </c>
    </row>
    <row r="47" spans="1:15" ht="14.25" customHeight="1">
      <c r="A47" s="746"/>
      <c r="B47" s="394" t="s">
        <v>83</v>
      </c>
      <c r="C47" s="231">
        <v>0</v>
      </c>
      <c r="D47" s="232">
        <v>0</v>
      </c>
      <c r="E47" s="232">
        <v>0</v>
      </c>
      <c r="F47" s="232">
        <v>0</v>
      </c>
      <c r="G47" s="232">
        <v>0</v>
      </c>
      <c r="H47" s="232">
        <v>0</v>
      </c>
      <c r="I47" s="232">
        <v>0</v>
      </c>
      <c r="J47" s="232">
        <v>0</v>
      </c>
      <c r="K47" s="232">
        <v>0</v>
      </c>
      <c r="L47" s="232">
        <v>0</v>
      </c>
      <c r="M47" s="232">
        <v>0</v>
      </c>
      <c r="N47" s="232">
        <v>1</v>
      </c>
      <c r="O47" s="254">
        <f t="shared" si="0"/>
        <v>1</v>
      </c>
    </row>
    <row r="48" spans="1:15" ht="15" customHeight="1" thickBot="1">
      <c r="A48" s="747"/>
      <c r="B48" s="402" t="s">
        <v>54</v>
      </c>
      <c r="C48" s="238">
        <v>0</v>
      </c>
      <c r="D48" s="239">
        <v>0</v>
      </c>
      <c r="E48" s="239">
        <v>3</v>
      </c>
      <c r="F48" s="239">
        <v>0</v>
      </c>
      <c r="G48" s="239">
        <v>0</v>
      </c>
      <c r="H48" s="239">
        <v>0</v>
      </c>
      <c r="I48" s="239">
        <v>0</v>
      </c>
      <c r="J48" s="239">
        <v>0</v>
      </c>
      <c r="K48" s="239">
        <v>0</v>
      </c>
      <c r="L48" s="239">
        <v>0</v>
      </c>
      <c r="M48" s="239">
        <v>3</v>
      </c>
      <c r="N48" s="239">
        <v>0</v>
      </c>
      <c r="O48" s="241">
        <f t="shared" si="0"/>
        <v>6</v>
      </c>
    </row>
    <row r="49" spans="1:15" ht="14.25" thickTop="1">
      <c r="A49" s="752" t="s">
        <v>158</v>
      </c>
      <c r="B49" s="403" t="s">
        <v>51</v>
      </c>
      <c r="C49" s="404">
        <v>42</v>
      </c>
      <c r="D49" s="405">
        <v>52</v>
      </c>
      <c r="E49" s="405">
        <v>28</v>
      </c>
      <c r="F49" s="405">
        <v>75</v>
      </c>
      <c r="G49" s="405">
        <v>45</v>
      </c>
      <c r="H49" s="405">
        <v>32</v>
      </c>
      <c r="I49" s="405">
        <v>59</v>
      </c>
      <c r="J49" s="405">
        <v>68</v>
      </c>
      <c r="K49" s="405">
        <v>88</v>
      </c>
      <c r="L49" s="405">
        <v>50</v>
      </c>
      <c r="M49" s="405">
        <v>77</v>
      </c>
      <c r="N49" s="405">
        <v>79</v>
      </c>
      <c r="O49" s="321">
        <f t="shared" si="0"/>
        <v>695</v>
      </c>
    </row>
    <row r="50" spans="1:15" ht="13.5">
      <c r="A50" s="746"/>
      <c r="B50" s="406" t="s">
        <v>52</v>
      </c>
      <c r="C50" s="407">
        <v>18</v>
      </c>
      <c r="D50" s="408">
        <v>19</v>
      </c>
      <c r="E50" s="408">
        <v>18</v>
      </c>
      <c r="F50" s="408">
        <v>15</v>
      </c>
      <c r="G50" s="408">
        <v>20</v>
      </c>
      <c r="H50" s="408">
        <v>18</v>
      </c>
      <c r="I50" s="408">
        <v>18</v>
      </c>
      <c r="J50" s="408">
        <v>19</v>
      </c>
      <c r="K50" s="408">
        <v>27</v>
      </c>
      <c r="L50" s="408">
        <v>26</v>
      </c>
      <c r="M50" s="408">
        <v>20</v>
      </c>
      <c r="N50" s="408">
        <v>12</v>
      </c>
      <c r="O50" s="254">
        <f t="shared" si="0"/>
        <v>230</v>
      </c>
    </row>
    <row r="51" spans="1:15" ht="13.5">
      <c r="A51" s="746"/>
      <c r="B51" s="406" t="s">
        <v>53</v>
      </c>
      <c r="C51" s="407">
        <v>24</v>
      </c>
      <c r="D51" s="408">
        <v>32</v>
      </c>
      <c r="E51" s="408">
        <v>10</v>
      </c>
      <c r="F51" s="408">
        <v>60</v>
      </c>
      <c r="G51" s="408">
        <v>24</v>
      </c>
      <c r="H51" s="408">
        <v>14</v>
      </c>
      <c r="I51" s="408">
        <v>36</v>
      </c>
      <c r="J51" s="408">
        <v>49</v>
      </c>
      <c r="K51" s="408">
        <v>58</v>
      </c>
      <c r="L51" s="408">
        <v>23</v>
      </c>
      <c r="M51" s="408">
        <v>56</v>
      </c>
      <c r="N51" s="408">
        <v>64</v>
      </c>
      <c r="O51" s="254">
        <f t="shared" si="0"/>
        <v>450</v>
      </c>
    </row>
    <row r="52" spans="1:15" ht="13.5">
      <c r="A52" s="746"/>
      <c r="B52" s="406" t="s">
        <v>83</v>
      </c>
      <c r="C52" s="407">
        <v>0</v>
      </c>
      <c r="D52" s="408">
        <v>0</v>
      </c>
      <c r="E52" s="408">
        <v>0</v>
      </c>
      <c r="F52" s="408">
        <v>0</v>
      </c>
      <c r="G52" s="408">
        <v>0</v>
      </c>
      <c r="H52" s="408">
        <v>0</v>
      </c>
      <c r="I52" s="408">
        <v>0</v>
      </c>
      <c r="J52" s="408">
        <v>0</v>
      </c>
      <c r="K52" s="408">
        <v>0</v>
      </c>
      <c r="L52" s="408">
        <v>0</v>
      </c>
      <c r="M52" s="408">
        <v>0</v>
      </c>
      <c r="N52" s="408">
        <v>1</v>
      </c>
      <c r="O52" s="254">
        <f t="shared" si="0"/>
        <v>1</v>
      </c>
    </row>
    <row r="53" spans="1:15" ht="14.25" thickBot="1">
      <c r="A53" s="747"/>
      <c r="B53" s="409" t="s">
        <v>54</v>
      </c>
      <c r="C53" s="410">
        <v>0</v>
      </c>
      <c r="D53" s="411">
        <v>1</v>
      </c>
      <c r="E53" s="411">
        <v>0</v>
      </c>
      <c r="F53" s="411">
        <v>0</v>
      </c>
      <c r="G53" s="411">
        <v>1</v>
      </c>
      <c r="H53" s="411">
        <v>0</v>
      </c>
      <c r="I53" s="411">
        <v>5</v>
      </c>
      <c r="J53" s="411">
        <v>0</v>
      </c>
      <c r="K53" s="411">
        <v>3</v>
      </c>
      <c r="L53" s="411">
        <v>1</v>
      </c>
      <c r="M53" s="411">
        <v>1</v>
      </c>
      <c r="N53" s="411">
        <v>2</v>
      </c>
      <c r="O53" s="241">
        <f t="shared" si="0"/>
        <v>14</v>
      </c>
    </row>
    <row r="54" spans="1:15" ht="14.25" thickTop="1">
      <c r="A54" s="766" t="s">
        <v>69</v>
      </c>
      <c r="B54" s="403" t="s">
        <v>51</v>
      </c>
      <c r="C54" s="334">
        <v>16</v>
      </c>
      <c r="D54" s="244">
        <v>2</v>
      </c>
      <c r="E54" s="244">
        <v>4</v>
      </c>
      <c r="F54" s="244">
        <v>2</v>
      </c>
      <c r="G54" s="244">
        <v>0</v>
      </c>
      <c r="H54" s="244">
        <v>2</v>
      </c>
      <c r="I54" s="244">
        <v>4</v>
      </c>
      <c r="J54" s="244">
        <v>1</v>
      </c>
      <c r="K54" s="244">
        <v>2</v>
      </c>
      <c r="L54" s="244">
        <v>2</v>
      </c>
      <c r="M54" s="244">
        <v>2</v>
      </c>
      <c r="N54" s="244">
        <v>1</v>
      </c>
      <c r="O54" s="321">
        <f t="shared" si="0"/>
        <v>38</v>
      </c>
    </row>
    <row r="55" spans="1:15" ht="13.5">
      <c r="A55" s="767"/>
      <c r="B55" s="394" t="s">
        <v>52</v>
      </c>
      <c r="C55" s="231">
        <v>14</v>
      </c>
      <c r="D55" s="232">
        <v>2</v>
      </c>
      <c r="E55" s="232">
        <v>3</v>
      </c>
      <c r="F55" s="232">
        <v>2</v>
      </c>
      <c r="G55" s="232">
        <v>0</v>
      </c>
      <c r="H55" s="232">
        <v>2</v>
      </c>
      <c r="I55" s="232">
        <v>4</v>
      </c>
      <c r="J55" s="232">
        <v>0</v>
      </c>
      <c r="K55" s="232">
        <v>2</v>
      </c>
      <c r="L55" s="232">
        <v>2</v>
      </c>
      <c r="M55" s="232">
        <v>2</v>
      </c>
      <c r="N55" s="232">
        <v>1</v>
      </c>
      <c r="O55" s="254">
        <f t="shared" si="0"/>
        <v>34</v>
      </c>
    </row>
    <row r="56" spans="1:15" ht="13.5">
      <c r="A56" s="767"/>
      <c r="B56" s="394" t="s">
        <v>53</v>
      </c>
      <c r="C56" s="231">
        <v>0</v>
      </c>
      <c r="D56" s="232">
        <v>0</v>
      </c>
      <c r="E56" s="232">
        <v>1</v>
      </c>
      <c r="F56" s="232">
        <v>0</v>
      </c>
      <c r="G56" s="232">
        <v>0</v>
      </c>
      <c r="H56" s="232">
        <v>0</v>
      </c>
      <c r="I56" s="232">
        <v>0</v>
      </c>
      <c r="J56" s="232">
        <v>0</v>
      </c>
      <c r="K56" s="232">
        <v>0</v>
      </c>
      <c r="L56" s="232">
        <v>0</v>
      </c>
      <c r="M56" s="232">
        <v>0</v>
      </c>
      <c r="N56" s="232">
        <v>0</v>
      </c>
      <c r="O56" s="254">
        <f t="shared" si="0"/>
        <v>1</v>
      </c>
    </row>
    <row r="57" spans="1:15" ht="14.25">
      <c r="A57" s="395"/>
      <c r="B57" s="394" t="s">
        <v>100</v>
      </c>
      <c r="C57" s="231">
        <v>0</v>
      </c>
      <c r="D57" s="232">
        <v>0</v>
      </c>
      <c r="E57" s="232">
        <v>0</v>
      </c>
      <c r="F57" s="232">
        <v>0</v>
      </c>
      <c r="G57" s="232">
        <v>0</v>
      </c>
      <c r="H57" s="232">
        <v>0</v>
      </c>
      <c r="I57" s="232">
        <v>0</v>
      </c>
      <c r="J57" s="232">
        <v>0</v>
      </c>
      <c r="K57" s="232">
        <v>0</v>
      </c>
      <c r="L57" s="232">
        <v>0</v>
      </c>
      <c r="M57" s="232">
        <v>0</v>
      </c>
      <c r="N57" s="232">
        <v>0</v>
      </c>
      <c r="O57" s="254">
        <f t="shared" si="0"/>
        <v>0</v>
      </c>
    </row>
    <row r="58" spans="1:15" ht="15" thickBot="1">
      <c r="A58" s="396"/>
      <c r="B58" s="397" t="s">
        <v>54</v>
      </c>
      <c r="C58" s="238">
        <v>2</v>
      </c>
      <c r="D58" s="239">
        <v>0</v>
      </c>
      <c r="E58" s="239">
        <v>0</v>
      </c>
      <c r="F58" s="239">
        <v>0</v>
      </c>
      <c r="G58" s="239">
        <v>0</v>
      </c>
      <c r="H58" s="239">
        <v>0</v>
      </c>
      <c r="I58" s="239">
        <v>0</v>
      </c>
      <c r="J58" s="239">
        <v>1</v>
      </c>
      <c r="K58" s="239">
        <v>0</v>
      </c>
      <c r="L58" s="239">
        <v>0</v>
      </c>
      <c r="M58" s="239">
        <v>0</v>
      </c>
      <c r="N58" s="239">
        <v>0</v>
      </c>
      <c r="O58" s="241">
        <f t="shared" si="0"/>
        <v>3</v>
      </c>
    </row>
    <row r="59" spans="1:15" ht="14.25" thickTop="1">
      <c r="A59" s="767" t="s">
        <v>73</v>
      </c>
      <c r="B59" s="392" t="s">
        <v>51</v>
      </c>
      <c r="C59" s="243">
        <v>0</v>
      </c>
      <c r="D59" s="244">
        <v>19</v>
      </c>
      <c r="E59" s="244">
        <v>32</v>
      </c>
      <c r="F59" s="244">
        <v>14</v>
      </c>
      <c r="G59" s="244">
        <v>14</v>
      </c>
      <c r="H59" s="244">
        <v>4</v>
      </c>
      <c r="I59" s="244">
        <v>19</v>
      </c>
      <c r="J59" s="244">
        <v>16</v>
      </c>
      <c r="K59" s="244">
        <v>42</v>
      </c>
      <c r="L59" s="244">
        <v>14</v>
      </c>
      <c r="M59" s="244">
        <v>29</v>
      </c>
      <c r="N59" s="244">
        <v>5</v>
      </c>
      <c r="O59" s="321">
        <f t="shared" si="0"/>
        <v>208</v>
      </c>
    </row>
    <row r="60" spans="1:15" ht="13.5">
      <c r="A60" s="767"/>
      <c r="B60" s="394" t="s">
        <v>52</v>
      </c>
      <c r="C60" s="231">
        <v>0</v>
      </c>
      <c r="D60" s="232">
        <v>19</v>
      </c>
      <c r="E60" s="232">
        <v>23</v>
      </c>
      <c r="F60" s="232">
        <v>13</v>
      </c>
      <c r="G60" s="232">
        <v>14</v>
      </c>
      <c r="H60" s="232">
        <v>4</v>
      </c>
      <c r="I60" s="232">
        <v>11</v>
      </c>
      <c r="J60" s="232">
        <v>10</v>
      </c>
      <c r="K60" s="232">
        <v>19</v>
      </c>
      <c r="L60" s="232">
        <v>10</v>
      </c>
      <c r="M60" s="232">
        <v>12</v>
      </c>
      <c r="N60" s="232">
        <v>1</v>
      </c>
      <c r="O60" s="254">
        <f t="shared" si="0"/>
        <v>136</v>
      </c>
    </row>
    <row r="61" spans="1:15" ht="13.5">
      <c r="A61" s="767"/>
      <c r="B61" s="394" t="s">
        <v>53</v>
      </c>
      <c r="C61" s="231">
        <v>0</v>
      </c>
      <c r="D61" s="232">
        <v>0</v>
      </c>
      <c r="E61" s="232">
        <v>6</v>
      </c>
      <c r="F61" s="232">
        <v>0</v>
      </c>
      <c r="G61" s="232">
        <v>0</v>
      </c>
      <c r="H61" s="232">
        <v>0</v>
      </c>
      <c r="I61" s="232">
        <v>0</v>
      </c>
      <c r="J61" s="232">
        <v>4</v>
      </c>
      <c r="K61" s="232">
        <v>18</v>
      </c>
      <c r="L61" s="232">
        <v>0</v>
      </c>
      <c r="M61" s="232">
        <v>15</v>
      </c>
      <c r="N61" s="232">
        <v>0</v>
      </c>
      <c r="O61" s="254">
        <f t="shared" si="0"/>
        <v>43</v>
      </c>
    </row>
    <row r="62" spans="1:15" ht="14.25">
      <c r="A62" s="395"/>
      <c r="B62" s="394" t="s">
        <v>100</v>
      </c>
      <c r="C62" s="231">
        <v>0</v>
      </c>
      <c r="D62" s="232">
        <v>0</v>
      </c>
      <c r="E62" s="232">
        <v>0</v>
      </c>
      <c r="F62" s="232">
        <v>0</v>
      </c>
      <c r="G62" s="232">
        <v>0</v>
      </c>
      <c r="H62" s="232">
        <v>0</v>
      </c>
      <c r="I62" s="232">
        <v>0</v>
      </c>
      <c r="J62" s="232">
        <v>0</v>
      </c>
      <c r="K62" s="232">
        <v>0</v>
      </c>
      <c r="L62" s="232">
        <v>0</v>
      </c>
      <c r="M62" s="232">
        <v>0</v>
      </c>
      <c r="N62" s="232">
        <v>0</v>
      </c>
      <c r="O62" s="254">
        <f t="shared" si="0"/>
        <v>0</v>
      </c>
    </row>
    <row r="63" spans="1:15" ht="15" thickBot="1">
      <c r="A63" s="396"/>
      <c r="B63" s="397" t="s">
        <v>54</v>
      </c>
      <c r="C63" s="238">
        <v>0</v>
      </c>
      <c r="D63" s="239">
        <v>0</v>
      </c>
      <c r="E63" s="239">
        <v>3</v>
      </c>
      <c r="F63" s="239">
        <v>1</v>
      </c>
      <c r="G63" s="239">
        <v>0</v>
      </c>
      <c r="H63" s="239">
        <v>0</v>
      </c>
      <c r="I63" s="239">
        <v>8</v>
      </c>
      <c r="J63" s="239">
        <v>2</v>
      </c>
      <c r="K63" s="239">
        <v>5</v>
      </c>
      <c r="L63" s="239">
        <v>4</v>
      </c>
      <c r="M63" s="239">
        <v>2</v>
      </c>
      <c r="N63" s="239">
        <v>4</v>
      </c>
      <c r="O63" s="241">
        <f t="shared" si="0"/>
        <v>29</v>
      </c>
    </row>
    <row r="64" spans="1:15" ht="14.25" thickTop="1">
      <c r="A64" s="767" t="s">
        <v>75</v>
      </c>
      <c r="B64" s="392" t="s">
        <v>51</v>
      </c>
      <c r="C64" s="243">
        <v>0</v>
      </c>
      <c r="D64" s="244">
        <v>0</v>
      </c>
      <c r="E64" s="244">
        <v>1</v>
      </c>
      <c r="F64" s="244">
        <v>3</v>
      </c>
      <c r="G64" s="244">
        <v>2</v>
      </c>
      <c r="H64" s="244">
        <v>1</v>
      </c>
      <c r="I64" s="244">
        <v>1</v>
      </c>
      <c r="J64" s="244">
        <v>1</v>
      </c>
      <c r="K64" s="244">
        <v>2</v>
      </c>
      <c r="L64" s="244">
        <v>0</v>
      </c>
      <c r="M64" s="244">
        <v>1</v>
      </c>
      <c r="N64" s="244">
        <v>1</v>
      </c>
      <c r="O64" s="321">
        <f t="shared" si="0"/>
        <v>13</v>
      </c>
    </row>
    <row r="65" spans="1:15" ht="13.5">
      <c r="A65" s="767"/>
      <c r="B65" s="394" t="s">
        <v>52</v>
      </c>
      <c r="C65" s="231">
        <v>0</v>
      </c>
      <c r="D65" s="232">
        <v>0</v>
      </c>
      <c r="E65" s="232">
        <v>1</v>
      </c>
      <c r="F65" s="232">
        <v>3</v>
      </c>
      <c r="G65" s="232">
        <v>2</v>
      </c>
      <c r="H65" s="232">
        <v>1</v>
      </c>
      <c r="I65" s="232">
        <v>1</v>
      </c>
      <c r="J65" s="232">
        <v>1</v>
      </c>
      <c r="K65" s="232">
        <v>2</v>
      </c>
      <c r="L65" s="232">
        <v>0</v>
      </c>
      <c r="M65" s="232">
        <v>1</v>
      </c>
      <c r="N65" s="232">
        <v>1</v>
      </c>
      <c r="O65" s="254">
        <f t="shared" si="0"/>
        <v>13</v>
      </c>
    </row>
    <row r="66" spans="1:15" ht="13.5">
      <c r="A66" s="767"/>
      <c r="B66" s="394" t="s">
        <v>53</v>
      </c>
      <c r="C66" s="231">
        <v>0</v>
      </c>
      <c r="D66" s="232">
        <v>0</v>
      </c>
      <c r="E66" s="232">
        <v>0</v>
      </c>
      <c r="F66" s="232">
        <v>0</v>
      </c>
      <c r="G66" s="232">
        <v>0</v>
      </c>
      <c r="H66" s="232">
        <v>0</v>
      </c>
      <c r="I66" s="232">
        <v>0</v>
      </c>
      <c r="J66" s="232">
        <v>0</v>
      </c>
      <c r="K66" s="232">
        <v>0</v>
      </c>
      <c r="L66" s="232">
        <v>0</v>
      </c>
      <c r="M66" s="232">
        <v>0</v>
      </c>
      <c r="N66" s="232">
        <v>0</v>
      </c>
      <c r="O66" s="253">
        <f t="shared" si="0"/>
        <v>0</v>
      </c>
    </row>
    <row r="67" spans="1:15" ht="14.25">
      <c r="A67" s="395"/>
      <c r="B67" s="394" t="s">
        <v>100</v>
      </c>
      <c r="C67" s="231">
        <v>0</v>
      </c>
      <c r="D67" s="232">
        <v>0</v>
      </c>
      <c r="E67" s="232">
        <v>0</v>
      </c>
      <c r="F67" s="232">
        <v>0</v>
      </c>
      <c r="G67" s="232">
        <v>0</v>
      </c>
      <c r="H67" s="232">
        <v>0</v>
      </c>
      <c r="I67" s="232">
        <v>0</v>
      </c>
      <c r="J67" s="232">
        <v>0</v>
      </c>
      <c r="K67" s="232">
        <v>0</v>
      </c>
      <c r="L67" s="232">
        <v>0</v>
      </c>
      <c r="M67" s="232">
        <v>0</v>
      </c>
      <c r="N67" s="232">
        <v>0</v>
      </c>
      <c r="O67" s="254">
        <f t="shared" si="0"/>
        <v>0</v>
      </c>
    </row>
    <row r="68" spans="1:15" ht="15" thickBot="1">
      <c r="A68" s="396"/>
      <c r="B68" s="397" t="s">
        <v>54</v>
      </c>
      <c r="C68" s="238">
        <v>0</v>
      </c>
      <c r="D68" s="239">
        <v>0</v>
      </c>
      <c r="E68" s="239">
        <v>0</v>
      </c>
      <c r="F68" s="239">
        <v>0</v>
      </c>
      <c r="G68" s="239">
        <v>0</v>
      </c>
      <c r="H68" s="239">
        <v>0</v>
      </c>
      <c r="I68" s="239">
        <v>0</v>
      </c>
      <c r="J68" s="239">
        <v>0</v>
      </c>
      <c r="K68" s="239">
        <v>0</v>
      </c>
      <c r="L68" s="239">
        <v>0</v>
      </c>
      <c r="M68" s="239">
        <v>0</v>
      </c>
      <c r="N68" s="239">
        <v>0</v>
      </c>
      <c r="O68" s="253">
        <f t="shared" si="0"/>
        <v>0</v>
      </c>
    </row>
    <row r="69" spans="1:15" ht="14.25" thickTop="1">
      <c r="A69" s="766" t="s">
        <v>74</v>
      </c>
      <c r="B69" s="400" t="s">
        <v>51</v>
      </c>
      <c r="C69" s="225">
        <v>4</v>
      </c>
      <c r="D69" s="226">
        <v>7</v>
      </c>
      <c r="E69" s="226">
        <v>5</v>
      </c>
      <c r="F69" s="226">
        <v>8</v>
      </c>
      <c r="G69" s="226">
        <v>8</v>
      </c>
      <c r="H69" s="226">
        <v>6</v>
      </c>
      <c r="I69" s="226">
        <v>20</v>
      </c>
      <c r="J69" s="226">
        <v>49</v>
      </c>
      <c r="K69" s="226">
        <v>23</v>
      </c>
      <c r="L69" s="226">
        <v>21</v>
      </c>
      <c r="M69" s="226">
        <v>47</v>
      </c>
      <c r="N69" s="227">
        <v>30</v>
      </c>
      <c r="O69" s="228">
        <f aca="true" t="shared" si="1" ref="O69:O78">SUM(C69:N69)</f>
        <v>228</v>
      </c>
    </row>
    <row r="70" spans="1:15" ht="13.5">
      <c r="A70" s="767"/>
      <c r="B70" s="394" t="s">
        <v>52</v>
      </c>
      <c r="C70" s="231">
        <v>4</v>
      </c>
      <c r="D70" s="232">
        <v>5</v>
      </c>
      <c r="E70" s="232">
        <v>2</v>
      </c>
      <c r="F70" s="232">
        <v>7</v>
      </c>
      <c r="G70" s="232">
        <v>2</v>
      </c>
      <c r="H70" s="232">
        <v>1</v>
      </c>
      <c r="I70" s="232">
        <v>2</v>
      </c>
      <c r="J70" s="232">
        <v>7</v>
      </c>
      <c r="K70" s="232">
        <v>5</v>
      </c>
      <c r="L70" s="232">
        <v>8</v>
      </c>
      <c r="M70" s="232">
        <v>4</v>
      </c>
      <c r="N70" s="233">
        <v>2</v>
      </c>
      <c r="O70" s="234">
        <f t="shared" si="1"/>
        <v>49</v>
      </c>
    </row>
    <row r="71" spans="1:15" ht="13.5">
      <c r="A71" s="767"/>
      <c r="B71" s="394" t="s">
        <v>53</v>
      </c>
      <c r="C71" s="231">
        <v>0</v>
      </c>
      <c r="D71" s="232">
        <v>0</v>
      </c>
      <c r="E71" s="232">
        <v>0</v>
      </c>
      <c r="F71" s="232">
        <v>0</v>
      </c>
      <c r="G71" s="232">
        <v>0</v>
      </c>
      <c r="H71" s="232">
        <v>0</v>
      </c>
      <c r="I71" s="232">
        <v>0</v>
      </c>
      <c r="J71" s="232">
        <v>0</v>
      </c>
      <c r="K71" s="232">
        <v>0</v>
      </c>
      <c r="L71" s="232">
        <v>0</v>
      </c>
      <c r="M71" s="232">
        <v>0</v>
      </c>
      <c r="N71" s="233">
        <v>0</v>
      </c>
      <c r="O71" s="234">
        <f t="shared" si="1"/>
        <v>0</v>
      </c>
    </row>
    <row r="72" spans="1:15" ht="14.25">
      <c r="A72" s="395"/>
      <c r="B72" s="394" t="s">
        <v>100</v>
      </c>
      <c r="C72" s="231">
        <v>0</v>
      </c>
      <c r="D72" s="232">
        <v>0</v>
      </c>
      <c r="E72" s="232">
        <v>0</v>
      </c>
      <c r="F72" s="232">
        <v>0</v>
      </c>
      <c r="G72" s="232">
        <v>0</v>
      </c>
      <c r="H72" s="232">
        <v>0</v>
      </c>
      <c r="I72" s="232">
        <v>0</v>
      </c>
      <c r="J72" s="232">
        <v>0</v>
      </c>
      <c r="K72" s="232">
        <v>0</v>
      </c>
      <c r="L72" s="232">
        <v>0</v>
      </c>
      <c r="M72" s="232">
        <v>0</v>
      </c>
      <c r="N72" s="233">
        <v>0</v>
      </c>
      <c r="O72" s="234">
        <f t="shared" si="1"/>
        <v>0</v>
      </c>
    </row>
    <row r="73" spans="1:15" ht="15" thickBot="1">
      <c r="A73" s="396"/>
      <c r="B73" s="397" t="s">
        <v>54</v>
      </c>
      <c r="C73" s="238">
        <v>0</v>
      </c>
      <c r="D73" s="239">
        <v>2</v>
      </c>
      <c r="E73" s="239">
        <v>3</v>
      </c>
      <c r="F73" s="239">
        <v>1</v>
      </c>
      <c r="G73" s="239">
        <v>6</v>
      </c>
      <c r="H73" s="239">
        <v>5</v>
      </c>
      <c r="I73" s="239">
        <v>18</v>
      </c>
      <c r="J73" s="239">
        <v>42</v>
      </c>
      <c r="K73" s="239">
        <v>18</v>
      </c>
      <c r="L73" s="239">
        <v>13</v>
      </c>
      <c r="M73" s="239">
        <v>43</v>
      </c>
      <c r="N73" s="240">
        <v>28</v>
      </c>
      <c r="O73" s="250">
        <f t="shared" si="1"/>
        <v>179</v>
      </c>
    </row>
    <row r="74" spans="1:15" ht="14.25" thickTop="1">
      <c r="A74" s="767" t="s">
        <v>49</v>
      </c>
      <c r="B74" s="403" t="s">
        <v>51</v>
      </c>
      <c r="C74" s="334">
        <f>C69+C64+C59+C54+C49+C44+C39+C34+C29+C24+C19+C14+C9+C4</f>
        <v>571</v>
      </c>
      <c r="D74" s="334">
        <f aca="true" t="shared" si="2" ref="D74:N74">D69+D64+D59+D54+D49+D44+D39+D34+D29+D24+D19+D14+D9+D4</f>
        <v>636</v>
      </c>
      <c r="E74" s="334">
        <f>E69+E64+E59+E54+E49+E44+E39+E34+E29+E24+E19+E14+E9+E4</f>
        <v>765</v>
      </c>
      <c r="F74" s="334">
        <f t="shared" si="2"/>
        <v>718</v>
      </c>
      <c r="G74" s="334">
        <f t="shared" si="2"/>
        <v>447</v>
      </c>
      <c r="H74" s="334">
        <f t="shared" si="2"/>
        <v>501</v>
      </c>
      <c r="I74" s="334">
        <f t="shared" si="2"/>
        <v>585</v>
      </c>
      <c r="J74" s="334">
        <f t="shared" si="2"/>
        <v>546</v>
      </c>
      <c r="K74" s="334">
        <f t="shared" si="2"/>
        <v>658</v>
      </c>
      <c r="L74" s="334">
        <f t="shared" si="2"/>
        <v>675</v>
      </c>
      <c r="M74" s="334">
        <f t="shared" si="2"/>
        <v>600</v>
      </c>
      <c r="N74" s="227">
        <f t="shared" si="2"/>
        <v>421</v>
      </c>
      <c r="O74" s="228">
        <f t="shared" si="1"/>
        <v>7123</v>
      </c>
    </row>
    <row r="75" spans="1:15" ht="13.5">
      <c r="A75" s="767"/>
      <c r="B75" s="406" t="s">
        <v>52</v>
      </c>
      <c r="C75" s="334">
        <f aca="true" t="shared" si="3" ref="C75:N78">C70+C65+C60+C55+C50+C45+C40+C35+C30+C25+C20+C15+C10+C5</f>
        <v>289</v>
      </c>
      <c r="D75" s="334">
        <f t="shared" si="3"/>
        <v>262</v>
      </c>
      <c r="E75" s="334">
        <f t="shared" si="3"/>
        <v>254</v>
      </c>
      <c r="F75" s="334">
        <f t="shared" si="3"/>
        <v>291</v>
      </c>
      <c r="G75" s="334">
        <f t="shared" si="3"/>
        <v>272</v>
      </c>
      <c r="H75" s="334">
        <f t="shared" si="3"/>
        <v>251</v>
      </c>
      <c r="I75" s="334">
        <f t="shared" si="3"/>
        <v>231</v>
      </c>
      <c r="J75" s="334">
        <f t="shared" si="3"/>
        <v>241</v>
      </c>
      <c r="K75" s="334">
        <f t="shared" si="3"/>
        <v>301</v>
      </c>
      <c r="L75" s="334">
        <f t="shared" si="3"/>
        <v>312</v>
      </c>
      <c r="M75" s="334">
        <f t="shared" si="3"/>
        <v>247</v>
      </c>
      <c r="N75" s="245">
        <f t="shared" si="3"/>
        <v>186</v>
      </c>
      <c r="O75" s="234">
        <f t="shared" si="1"/>
        <v>3137</v>
      </c>
    </row>
    <row r="76" spans="1:15" ht="13.5">
      <c r="A76" s="767"/>
      <c r="B76" s="406" t="s">
        <v>53</v>
      </c>
      <c r="C76" s="334">
        <f t="shared" si="3"/>
        <v>255</v>
      </c>
      <c r="D76" s="334">
        <f t="shared" si="3"/>
        <v>344</v>
      </c>
      <c r="E76" s="334">
        <f t="shared" si="3"/>
        <v>352</v>
      </c>
      <c r="F76" s="334">
        <f t="shared" si="3"/>
        <v>384</v>
      </c>
      <c r="G76" s="334">
        <f t="shared" si="3"/>
        <v>130</v>
      </c>
      <c r="H76" s="334">
        <f t="shared" si="3"/>
        <v>182</v>
      </c>
      <c r="I76" s="334">
        <f t="shared" si="3"/>
        <v>254</v>
      </c>
      <c r="J76" s="334">
        <f t="shared" si="3"/>
        <v>222</v>
      </c>
      <c r="K76" s="334">
        <f t="shared" si="3"/>
        <v>273</v>
      </c>
      <c r="L76" s="334">
        <f t="shared" si="3"/>
        <v>288</v>
      </c>
      <c r="M76" s="334">
        <f t="shared" si="3"/>
        <v>251</v>
      </c>
      <c r="N76" s="245">
        <f t="shared" si="3"/>
        <v>166</v>
      </c>
      <c r="O76" s="234">
        <f t="shared" si="1"/>
        <v>3101</v>
      </c>
    </row>
    <row r="77" spans="1:15" ht="14.25">
      <c r="A77" s="395"/>
      <c r="B77" s="406" t="s">
        <v>100</v>
      </c>
      <c r="C77" s="334">
        <f t="shared" si="3"/>
        <v>0</v>
      </c>
      <c r="D77" s="334">
        <f t="shared" si="3"/>
        <v>1</v>
      </c>
      <c r="E77" s="334">
        <f t="shared" si="3"/>
        <v>100</v>
      </c>
      <c r="F77" s="334">
        <f t="shared" si="3"/>
        <v>0</v>
      </c>
      <c r="G77" s="334">
        <f t="shared" si="3"/>
        <v>0</v>
      </c>
      <c r="H77" s="334">
        <f t="shared" si="3"/>
        <v>1</v>
      </c>
      <c r="I77" s="334">
        <f t="shared" si="3"/>
        <v>0</v>
      </c>
      <c r="J77" s="334">
        <f t="shared" si="3"/>
        <v>0</v>
      </c>
      <c r="K77" s="334">
        <f t="shared" si="3"/>
        <v>1</v>
      </c>
      <c r="L77" s="334">
        <f t="shared" si="3"/>
        <v>0</v>
      </c>
      <c r="M77" s="334">
        <f t="shared" si="3"/>
        <v>0</v>
      </c>
      <c r="N77" s="245">
        <f t="shared" si="3"/>
        <v>3</v>
      </c>
      <c r="O77" s="234">
        <f t="shared" si="1"/>
        <v>106</v>
      </c>
    </row>
    <row r="78" spans="1:15" ht="15" thickBot="1">
      <c r="A78" s="412"/>
      <c r="B78" s="413" t="s">
        <v>54</v>
      </c>
      <c r="C78" s="337">
        <f t="shared" si="3"/>
        <v>27</v>
      </c>
      <c r="D78" s="338">
        <f t="shared" si="3"/>
        <v>29</v>
      </c>
      <c r="E78" s="338">
        <f t="shared" si="3"/>
        <v>59</v>
      </c>
      <c r="F78" s="338">
        <f t="shared" si="3"/>
        <v>43</v>
      </c>
      <c r="G78" s="338">
        <f t="shared" si="3"/>
        <v>45</v>
      </c>
      <c r="H78" s="338">
        <f t="shared" si="3"/>
        <v>67</v>
      </c>
      <c r="I78" s="338">
        <f t="shared" si="3"/>
        <v>100</v>
      </c>
      <c r="J78" s="338">
        <f t="shared" si="3"/>
        <v>83</v>
      </c>
      <c r="K78" s="338">
        <f t="shared" si="3"/>
        <v>83</v>
      </c>
      <c r="L78" s="338">
        <f t="shared" si="3"/>
        <v>75</v>
      </c>
      <c r="M78" s="338">
        <f t="shared" si="3"/>
        <v>102</v>
      </c>
      <c r="N78" s="436">
        <f t="shared" si="3"/>
        <v>66</v>
      </c>
      <c r="O78" s="437">
        <f t="shared" si="1"/>
        <v>779</v>
      </c>
    </row>
    <row r="79" spans="1:15" ht="13.5">
      <c r="A79" s="385"/>
      <c r="B79" s="385"/>
      <c r="C79" s="7"/>
      <c r="D79" s="7"/>
      <c r="E79" s="7"/>
      <c r="F79" s="7"/>
      <c r="G79" s="7"/>
      <c r="H79" s="7"/>
      <c r="I79" s="7"/>
      <c r="J79" s="7"/>
      <c r="K79" s="7"/>
      <c r="L79" s="7"/>
      <c r="M79" s="7"/>
      <c r="N79" s="414"/>
      <c r="O79" s="7"/>
    </row>
    <row r="80" spans="1:15" ht="13.5">
      <c r="A80" s="385"/>
      <c r="B80" s="385"/>
      <c r="C80" s="7"/>
      <c r="D80" s="7"/>
      <c r="E80" s="7"/>
      <c r="F80" s="7"/>
      <c r="G80" s="7"/>
      <c r="H80" s="7"/>
      <c r="I80" s="7"/>
      <c r="J80" s="7"/>
      <c r="K80" s="7"/>
      <c r="L80" s="7"/>
      <c r="M80" s="7"/>
      <c r="N80" s="7"/>
      <c r="O80" s="7"/>
    </row>
    <row r="81" spans="1:15" ht="13.5">
      <c r="A81" s="385"/>
      <c r="B81" s="385"/>
      <c r="C81" s="385"/>
      <c r="D81" s="385"/>
      <c r="E81" s="385"/>
      <c r="F81" s="385"/>
      <c r="G81" s="385"/>
      <c r="H81" s="385"/>
      <c r="I81" s="385"/>
      <c r="J81" s="385"/>
      <c r="K81" s="385"/>
      <c r="L81" s="385"/>
      <c r="M81" s="385"/>
      <c r="N81" s="385"/>
      <c r="O81" s="385"/>
    </row>
    <row r="82" spans="1:15" ht="13.5">
      <c r="A82" s="385"/>
      <c r="B82" s="385"/>
      <c r="C82" s="385"/>
      <c r="D82" s="385"/>
      <c r="E82" s="385"/>
      <c r="F82" s="385"/>
      <c r="G82" s="385"/>
      <c r="H82" s="385"/>
      <c r="I82" s="385"/>
      <c r="J82" s="385"/>
      <c r="K82" s="385"/>
      <c r="L82" s="385"/>
      <c r="M82" s="385"/>
      <c r="N82" s="385"/>
      <c r="O82" s="385"/>
    </row>
    <row r="83" spans="1:15" ht="13.5">
      <c r="A83" s="385"/>
      <c r="B83" s="385"/>
      <c r="C83" s="385"/>
      <c r="D83" s="385"/>
      <c r="E83" s="385"/>
      <c r="F83" s="385"/>
      <c r="G83" s="385"/>
      <c r="H83" s="385"/>
      <c r="I83" s="385"/>
      <c r="J83" s="385"/>
      <c r="K83" s="385"/>
      <c r="L83" s="385"/>
      <c r="M83" s="385"/>
      <c r="N83" s="385"/>
      <c r="O83" s="385"/>
    </row>
    <row r="84" spans="1:15" ht="13.5">
      <c r="A84" s="385"/>
      <c r="B84" s="385"/>
      <c r="C84" s="385"/>
      <c r="D84" s="385"/>
      <c r="E84" s="385"/>
      <c r="F84" s="385"/>
      <c r="G84" s="385"/>
      <c r="H84" s="385"/>
      <c r="I84" s="385"/>
      <c r="J84" s="385"/>
      <c r="K84" s="385"/>
      <c r="L84" s="385"/>
      <c r="M84" s="385"/>
      <c r="N84" s="385"/>
      <c r="O84" s="385"/>
    </row>
    <row r="85" spans="1:15" ht="13.5">
      <c r="A85" s="385"/>
      <c r="B85" s="385"/>
      <c r="C85" s="385"/>
      <c r="D85" s="385"/>
      <c r="E85" s="385"/>
      <c r="F85" s="385"/>
      <c r="G85" s="385"/>
      <c r="H85" s="385"/>
      <c r="I85" s="385"/>
      <c r="J85" s="385"/>
      <c r="K85" s="385"/>
      <c r="L85" s="385"/>
      <c r="M85" s="385"/>
      <c r="N85" s="385"/>
      <c r="O85" s="385"/>
    </row>
    <row r="86" spans="1:15" ht="13.5">
      <c r="A86" s="385"/>
      <c r="B86" s="385"/>
      <c r="C86" s="385"/>
      <c r="D86" s="385"/>
      <c r="E86" s="385"/>
      <c r="F86" s="385"/>
      <c r="G86" s="385"/>
      <c r="H86" s="385"/>
      <c r="I86" s="385"/>
      <c r="J86" s="385"/>
      <c r="K86" s="385"/>
      <c r="L86" s="385"/>
      <c r="M86" s="385"/>
      <c r="N86" s="385"/>
      <c r="O86" s="385"/>
    </row>
    <row r="87" spans="1:15" ht="13.5">
      <c r="A87" s="385"/>
      <c r="B87" s="385"/>
      <c r="C87" s="385"/>
      <c r="D87" s="385"/>
      <c r="E87" s="385"/>
      <c r="F87" s="385"/>
      <c r="G87" s="385"/>
      <c r="H87" s="385"/>
      <c r="I87" s="385"/>
      <c r="J87" s="385"/>
      <c r="K87" s="385"/>
      <c r="L87" s="385"/>
      <c r="M87" s="385"/>
      <c r="N87" s="385"/>
      <c r="O87" s="385"/>
    </row>
    <row r="88" spans="1:15" ht="13.5">
      <c r="A88" s="385"/>
      <c r="B88" s="385"/>
      <c r="C88" s="385"/>
      <c r="D88" s="385"/>
      <c r="E88" s="385"/>
      <c r="F88" s="385"/>
      <c r="G88" s="385"/>
      <c r="H88" s="385"/>
      <c r="I88" s="385"/>
      <c r="J88" s="385"/>
      <c r="K88" s="385"/>
      <c r="L88" s="385"/>
      <c r="M88" s="385"/>
      <c r="N88" s="385"/>
      <c r="O88" s="385"/>
    </row>
    <row r="89" spans="1:15" ht="13.5">
      <c r="A89" s="385"/>
      <c r="B89" s="385"/>
      <c r="C89" s="385"/>
      <c r="D89" s="385"/>
      <c r="E89" s="385"/>
      <c r="F89" s="385"/>
      <c r="G89" s="385"/>
      <c r="H89" s="385"/>
      <c r="I89" s="385"/>
      <c r="J89" s="385"/>
      <c r="K89" s="385"/>
      <c r="L89" s="385"/>
      <c r="M89" s="385"/>
      <c r="N89" s="385"/>
      <c r="O89" s="385"/>
    </row>
    <row r="90" spans="1:15" ht="13.5">
      <c r="A90" s="385"/>
      <c r="B90" s="385"/>
      <c r="C90" s="385"/>
      <c r="D90" s="385"/>
      <c r="E90" s="385"/>
      <c r="F90" s="385"/>
      <c r="G90" s="385"/>
      <c r="H90" s="385"/>
      <c r="I90" s="385"/>
      <c r="J90" s="385"/>
      <c r="K90" s="385"/>
      <c r="L90" s="385"/>
      <c r="M90" s="385"/>
      <c r="N90" s="385"/>
      <c r="O90" s="385"/>
    </row>
    <row r="91" spans="1:15" ht="13.5">
      <c r="A91" s="385"/>
      <c r="B91" s="385"/>
      <c r="C91" s="385"/>
      <c r="D91" s="385"/>
      <c r="E91" s="385"/>
      <c r="F91" s="385"/>
      <c r="G91" s="385"/>
      <c r="H91" s="385"/>
      <c r="I91" s="385"/>
      <c r="J91" s="385"/>
      <c r="K91" s="385"/>
      <c r="L91" s="385"/>
      <c r="M91" s="385"/>
      <c r="N91" s="385"/>
      <c r="O91" s="385"/>
    </row>
    <row r="92" spans="1:15" ht="13.5">
      <c r="A92" s="385"/>
      <c r="B92" s="385"/>
      <c r="C92" s="385"/>
      <c r="D92" s="385"/>
      <c r="E92" s="385"/>
      <c r="F92" s="385"/>
      <c r="G92" s="385"/>
      <c r="H92" s="385"/>
      <c r="I92" s="385"/>
      <c r="J92" s="385"/>
      <c r="K92" s="385"/>
      <c r="L92" s="385"/>
      <c r="M92" s="385"/>
      <c r="N92" s="385"/>
      <c r="O92" s="385"/>
    </row>
    <row r="93" spans="1:15" ht="13.5">
      <c r="A93" s="385"/>
      <c r="B93" s="385"/>
      <c r="C93" s="385"/>
      <c r="D93" s="385"/>
      <c r="E93" s="385"/>
      <c r="F93" s="385"/>
      <c r="G93" s="385"/>
      <c r="H93" s="385"/>
      <c r="I93" s="385"/>
      <c r="J93" s="385"/>
      <c r="K93" s="385"/>
      <c r="L93" s="385"/>
      <c r="M93" s="385"/>
      <c r="N93" s="385"/>
      <c r="O93" s="385"/>
    </row>
  </sheetData>
  <sheetProtection/>
  <mergeCells count="14">
    <mergeCell ref="A74:A76"/>
    <mergeCell ref="A69:A71"/>
    <mergeCell ref="A39:A41"/>
    <mergeCell ref="A64:A66"/>
    <mergeCell ref="A59:A61"/>
    <mergeCell ref="A49:A53"/>
    <mergeCell ref="A44:A48"/>
    <mergeCell ref="A9:A13"/>
    <mergeCell ref="A34:A36"/>
    <mergeCell ref="A54:A56"/>
    <mergeCell ref="A29:A31"/>
    <mergeCell ref="A24:A26"/>
    <mergeCell ref="A19:A21"/>
    <mergeCell ref="A14:A16"/>
  </mergeCells>
  <printOptions/>
  <pageMargins left="0.35433070866141736" right="0.2362204724409449" top="0.3937007874015748" bottom="0.3937007874015748" header="0.2362204724409449" footer="0.4330708661417323"/>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2010-05-07T02:12:14Z</cp:lastPrinted>
  <dcterms:created xsi:type="dcterms:W3CDTF">2006-05-02T07:06:59Z</dcterms:created>
  <dcterms:modified xsi:type="dcterms:W3CDTF">2010-05-12T07:11:58Z</dcterms:modified>
  <cp:category/>
  <cp:version/>
  <cp:contentType/>
  <cp:contentStatus/>
</cp:coreProperties>
</file>