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320" windowHeight="8280" tabRatio="832" activeTab="0"/>
  </bookViews>
  <sheets>
    <sheet name="INDEX" sheetId="1" r:id="rId1"/>
    <sheet name="1 年度別" sheetId="2" r:id="rId2"/>
    <sheet name="2 利用関係(1)" sheetId="3" r:id="rId3"/>
    <sheet name="2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'2 利用関係(2)'!$A$1:$Q$100</definedName>
    <definedName name="_xlnm.Print_Area" localSheetId="4">'4 各地域'!$A$1:$O$36</definedName>
    <definedName name="_xlnm.Print_Area" localSheetId="5">'5 県北'!$A$1:$O$54</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 name="_xlnm.Print_Area" localSheetId="0">'INDEX'!$A$1:$N$36</definedName>
  </definedNames>
  <calcPr fullCalcOnLoad="1"/>
</workbook>
</file>

<file path=xl/sharedStrings.xml><?xml version="1.0" encoding="utf-8"?>
<sst xmlns="http://schemas.openxmlformats.org/spreadsheetml/2006/main" count="937" uniqueCount="207">
  <si>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</si>
  <si>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</si>
  <si>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</si>
  <si>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</si>
  <si>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</si>
  <si>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</si>
  <si>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</si>
  <si>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</si>
  <si>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</si>
  <si>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</si>
  <si>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</si>
  <si>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</si>
  <si>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</si>
  <si>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</si>
  <si>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</si>
  <si>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</si>
  <si>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</si>
  <si>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</si>
  <si>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</si>
  <si>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</si>
  <si>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</si>
  <si>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</si>
  <si>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</si>
  <si>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</si>
  <si>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</si>
  <si>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</si>
  <si>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</si>
  <si>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</si>
  <si>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</si>
  <si>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</si>
  <si>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</si>
  <si>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</si>
  <si>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</si>
  <si>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</si>
  <si>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</si>
  <si>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</si>
  <si>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</si>
  <si>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</si>
  <si>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</si>
  <si>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</si>
  <si>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</si>
  <si>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</si>
  <si>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</si>
  <si>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</si>
  <si>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</si>
  <si>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</si>
  <si>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</si>
  <si>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</si>
  <si>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</si>
  <si>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</si>
  <si>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</si>
  <si>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</si>
  <si>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</si>
  <si>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</si>
  <si>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</si>
  <si>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</si>
  <si>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</si>
  <si>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</si>
  <si>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</si>
  <si>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常陸太田市</t>
  </si>
  <si>
    <t>大子町</t>
  </si>
  <si>
    <t>下妻市</t>
  </si>
  <si>
    <t>八千代町</t>
  </si>
  <si>
    <t>境町</t>
  </si>
  <si>
    <t>五霞町</t>
  </si>
  <si>
    <t>持    家</t>
  </si>
  <si>
    <t>貸    家</t>
  </si>
  <si>
    <t>給与住宅</t>
  </si>
  <si>
    <t>民間資金</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</si>
  <si>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</si>
  <si>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</si>
  <si>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</si>
  <si>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</si>
  <si>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</si>
  <si>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</si>
  <si>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</si>
  <si>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</si>
  <si>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</si>
  <si>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</si>
  <si>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</si>
  <si>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</si>
  <si>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</si>
  <si>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</si>
  <si>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</si>
  <si>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</si>
  <si>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</si>
  <si>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</si>
  <si>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</si>
  <si>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</si>
  <si>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</si>
  <si>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</si>
  <si>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</si>
  <si>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</si>
  <si>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</si>
  <si>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</si>
  <si>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</si>
  <si>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</si>
  <si>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</si>
  <si>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</si>
  <si>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</si>
  <si>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</si>
  <si>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</si>
  <si>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</si>
  <si>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</si>
  <si>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</si>
  <si>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</si>
  <si>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</si>
  <si>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</si>
  <si>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</si>
  <si>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さらに各地域の市町村別の住宅着工戸数を知りたいときは下のボタンを押してください。</t>
  </si>
  <si>
    <t>日立市</t>
  </si>
  <si>
    <t>常陸大宮市</t>
  </si>
  <si>
    <t>那珂市</t>
  </si>
  <si>
    <t>小美玉市</t>
  </si>
  <si>
    <t>城里町</t>
  </si>
  <si>
    <t>潮来市</t>
  </si>
  <si>
    <t>龍ヶ崎市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</si>
  <si>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</si>
  <si>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</si>
  <si>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</si>
  <si>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</si>
  <si>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</si>
  <si>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</si>
  <si>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</si>
  <si>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</si>
  <si>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</si>
  <si>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</si>
  <si>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</si>
  <si>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１８年度</t>
  </si>
  <si>
    <t>住宅金融支援機構融資住宅</t>
  </si>
  <si>
    <t>鹿嶋市</t>
  </si>
  <si>
    <t>１９年度</t>
  </si>
  <si>
    <t>２０年度</t>
  </si>
  <si>
    <t>参考）特定行政庁を除く</t>
  </si>
  <si>
    <t>４月</t>
  </si>
  <si>
    <t>5月</t>
  </si>
  <si>
    <t>6月</t>
  </si>
  <si>
    <t>7月</t>
  </si>
  <si>
    <t>8月</t>
  </si>
  <si>
    <t>9月</t>
  </si>
  <si>
    <t>特定行政庁を除く</t>
  </si>
  <si>
    <t>10月</t>
  </si>
  <si>
    <t>11月</t>
  </si>
  <si>
    <t>12月</t>
  </si>
  <si>
    <t>1月</t>
  </si>
  <si>
    <t>2月</t>
  </si>
  <si>
    <t>3月</t>
  </si>
  <si>
    <t>合計</t>
  </si>
  <si>
    <t>２1年度</t>
  </si>
  <si>
    <t>地域</t>
  </si>
  <si>
    <t>水戸市</t>
  </si>
  <si>
    <t>土浦市</t>
  </si>
  <si>
    <t xml:space="preserve"> </t>
  </si>
  <si>
    <t>　</t>
  </si>
  <si>
    <t>計</t>
  </si>
  <si>
    <t>構成比</t>
  </si>
  <si>
    <t>構成比</t>
  </si>
  <si>
    <t>構成比</t>
  </si>
  <si>
    <t xml:space="preserve"> </t>
  </si>
  <si>
    <t>４月</t>
  </si>
  <si>
    <t xml:space="preserve">      非  木  造</t>
  </si>
  <si>
    <t>計</t>
  </si>
  <si>
    <t>県北</t>
  </si>
  <si>
    <t>２２年度</t>
  </si>
  <si>
    <t>２３年度</t>
  </si>
  <si>
    <t>２４年度</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</si>
  <si>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</si>
  <si>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</si>
  <si>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</si>
  <si>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</si>
  <si>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</si>
  <si>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</si>
  <si>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</si>
  <si>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</si>
  <si>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</si>
  <si>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</si>
  <si>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</si>
  <si>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</si>
  <si>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東海村</t>
  </si>
  <si>
    <t>高萩市</t>
  </si>
  <si>
    <t>笠間市</t>
  </si>
  <si>
    <t>茨城町</t>
  </si>
  <si>
    <t>大洗町</t>
  </si>
  <si>
    <t>石岡市</t>
  </si>
  <si>
    <t>取手市</t>
  </si>
  <si>
    <t>牛久市</t>
  </si>
  <si>
    <t>つくば市</t>
  </si>
  <si>
    <t>美浦村</t>
  </si>
  <si>
    <t>阿見町</t>
  </si>
  <si>
    <t>河内町</t>
  </si>
  <si>
    <t>利根町</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</si>
  <si>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</si>
  <si>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</si>
  <si>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</si>
  <si>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２５年度</t>
  </si>
  <si>
    <r>
      <t>（平成25</t>
    </r>
    <r>
      <rPr>
        <sz val="11"/>
        <rFont val="ＭＳ Ｐゴシック"/>
        <family val="3"/>
      </rPr>
      <t>年度）</t>
    </r>
  </si>
  <si>
    <r>
      <t>（平成25</t>
    </r>
    <r>
      <rPr>
        <sz val="11"/>
        <rFont val="ＭＳ Ｐゴシック"/>
        <family val="3"/>
      </rPr>
      <t>年度）</t>
    </r>
  </si>
  <si>
    <t>茨城県住宅着工データ（平成26年度）</t>
  </si>
  <si>
    <r>
      <t>（</t>
    </r>
    <r>
      <rPr>
        <b/>
        <sz val="14"/>
        <rFont val="ＭＳ Ｐゴシック"/>
        <family val="3"/>
      </rPr>
      <t>平成26年度）</t>
    </r>
  </si>
  <si>
    <t>（平成26年度）</t>
  </si>
  <si>
    <t>（平成26年度）</t>
  </si>
  <si>
    <t>(平成26年度）</t>
  </si>
  <si>
    <t>（平成26年度）</t>
  </si>
  <si>
    <t>本データの住宅着工数は，国土交通省　総合政策局建設統計室公表の「住宅着工統計」より作成しています。</t>
  </si>
  <si>
    <t>国土交通省　総合政策局建設統計室公表「住宅着工統計」より作成</t>
  </si>
  <si>
    <t>　（e-Stat（政府統計の総合窓口） &gt; 住宅着工統計：http://www.e-stat.go.jp/SG1/estat/GL08020102.do?_toGL08020102_&amp;tclassID=000001011994&amp;cycleCode=1&amp;requestSender=search）</t>
  </si>
  <si>
    <t>２６年度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</si>
</sst>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59">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CCFFFF"/>
        <bgColor indexed="64"/>
      </patternFill>
    </fill>
  </fills>
  <borders count="29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color indexed="63"/>
      </left>
      <right style="thin"/>
      <top>
        <color indexed="63"/>
      </top>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thin"/>
      <right style="double"/>
      <top style="double"/>
      <bottom style="thin"/>
    </border>
    <border>
      <left style="double"/>
      <right style="medium"/>
      <top style="double"/>
      <bottom>
        <color indexed="63"/>
      </bottom>
    </border>
    <border>
      <left style="double"/>
      <right style="medium"/>
      <top style="thin"/>
      <bottom style="thin"/>
    </border>
    <border>
      <left style="double"/>
      <right style="medium"/>
      <top style="thin"/>
      <bottom style="double"/>
    </border>
    <border>
      <left style="double"/>
      <right style="medium"/>
      <top>
        <color indexed="63"/>
      </top>
      <bottom style="thin"/>
    </border>
    <border>
      <left style="double"/>
      <right style="medium"/>
      <top style="thin"/>
      <bottom>
        <color indexed="63"/>
      </bottom>
    </border>
    <border>
      <left style="double"/>
      <right style="medium"/>
      <top style="double"/>
      <bottom style="thin"/>
    </border>
    <border>
      <left style="double"/>
      <right style="thin"/>
      <top>
        <color indexed="63"/>
      </top>
      <bottom style="medium"/>
    </border>
    <border>
      <left style="double"/>
      <right style="medium"/>
      <top style="thin"/>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style="thin"/>
      <right style="double"/>
      <top style="thin"/>
      <bottom style="double"/>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style="double"/>
      <top>
        <color indexed="63"/>
      </top>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double"/>
      <right style="thin"/>
      <top style="thin"/>
      <bottom style="medium"/>
    </border>
    <border>
      <left style="thin"/>
      <right style="double"/>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double"/>
      <right style="thick"/>
      <top>
        <color indexed="63"/>
      </top>
      <bottom style="thin"/>
    </border>
    <border>
      <left style="thin"/>
      <right style="double"/>
      <top style="thin"/>
      <bottom style="dashed"/>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thin"/>
      <right style="double"/>
      <top style="thin"/>
      <bottom>
        <color indexed="63"/>
      </bottom>
    </border>
    <border>
      <left style="double"/>
      <right style="thin"/>
      <top style="thin"/>
      <bottom>
        <color indexed="63"/>
      </bottom>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dashed"/>
      <bottom>
        <color indexed="63"/>
      </bottom>
    </border>
    <border>
      <left>
        <color indexed="63"/>
      </left>
      <right style="thick"/>
      <top style="double"/>
      <bottom style="dashed"/>
    </border>
    <border>
      <left>
        <color indexed="63"/>
      </left>
      <right style="thick"/>
      <top style="thin"/>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thin"/>
      <bottom>
        <color indexed="63"/>
      </bottom>
    </border>
    <border>
      <left>
        <color indexed="63"/>
      </left>
      <right style="thick"/>
      <top style="dotted"/>
      <bottom style="dashed"/>
    </border>
    <border>
      <left style="thin"/>
      <right>
        <color indexed="63"/>
      </right>
      <top style="dashed"/>
      <bottom style="dashed"/>
    </border>
    <border>
      <left>
        <color indexed="63"/>
      </left>
      <right style="thick"/>
      <top style="dashed"/>
      <bottom style="dashed"/>
    </border>
    <border>
      <left>
        <color indexed="63"/>
      </left>
      <right style="thin"/>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thin"/>
      <top style="thin"/>
      <bottom>
        <color indexed="63"/>
      </bottom>
    </border>
    <border>
      <left>
        <color indexed="63"/>
      </left>
      <right style="double"/>
      <top style="thin"/>
      <bottom>
        <color indexed="63"/>
      </bottom>
    </border>
    <border>
      <left>
        <color indexed="63"/>
      </left>
      <right style="thin"/>
      <top>
        <color indexed="63"/>
      </top>
      <bottom style="double"/>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color indexed="63"/>
      </top>
      <bottom style="dotted"/>
    </border>
    <border>
      <left style="double"/>
      <right>
        <color indexed="63"/>
      </right>
      <top style="double"/>
      <bottom style="dashed"/>
    </border>
    <border>
      <left style="double"/>
      <right>
        <color indexed="63"/>
      </right>
      <top style="thin"/>
      <bottom style="dashed"/>
    </border>
    <border>
      <left>
        <color indexed="63"/>
      </left>
      <right style="thick"/>
      <top style="thin"/>
      <bottom style="dotted"/>
    </border>
    <border>
      <left>
        <color indexed="63"/>
      </left>
      <right style="thick"/>
      <top style="dotted"/>
      <bottom style="thin"/>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ck"/>
      <top style="thin"/>
      <bottom style="thin"/>
    </border>
    <border>
      <left>
        <color indexed="63"/>
      </left>
      <right style="thick"/>
      <top style="thin"/>
      <bottom style="double"/>
    </border>
    <border>
      <left>
        <color indexed="63"/>
      </left>
      <right style="thin"/>
      <top>
        <color indexed="63"/>
      </top>
      <bottom style="medium"/>
    </border>
    <border>
      <left>
        <color indexed="63"/>
      </left>
      <right style="thin"/>
      <top style="thin"/>
      <bottom style="medium"/>
    </border>
    <border>
      <left>
        <color indexed="63"/>
      </left>
      <right style="thin"/>
      <top>
        <color indexed="63"/>
      </top>
      <bottom style="dashed"/>
    </border>
    <border>
      <left style="double"/>
      <right style="thin"/>
      <top style="double"/>
      <bottom style="dotted"/>
    </border>
    <border>
      <left style="double"/>
      <right style="thin"/>
      <top style="dotted"/>
      <bottom style="thin"/>
    </border>
    <border>
      <left style="thin"/>
      <right>
        <color indexed="63"/>
      </right>
      <top style="dashed"/>
      <bottom style="double"/>
    </border>
    <border>
      <left>
        <color indexed="63"/>
      </left>
      <right style="double"/>
      <top>
        <color indexed="63"/>
      </top>
      <bottom style="thin"/>
    </border>
    <border>
      <left style="thin"/>
      <right>
        <color indexed="63"/>
      </right>
      <top style="thick"/>
      <bottom style="dashed"/>
    </border>
    <border>
      <left style="thin"/>
      <right>
        <color indexed="63"/>
      </right>
      <top style="thin"/>
      <bottom style="dashed"/>
    </border>
    <border>
      <left>
        <color indexed="63"/>
      </left>
      <right style="double"/>
      <top style="thick"/>
      <bottom style="dashed"/>
    </border>
    <border>
      <left>
        <color indexed="63"/>
      </left>
      <right style="double"/>
      <top style="dashed"/>
      <bottom style="thin"/>
    </border>
    <border>
      <left>
        <color indexed="63"/>
      </left>
      <right style="double"/>
      <top style="dashed"/>
      <bottom style="double"/>
    </border>
    <border>
      <left>
        <color indexed="63"/>
      </left>
      <right style="double"/>
      <top>
        <color indexed="63"/>
      </top>
      <bottom style="double"/>
    </border>
    <border>
      <left>
        <color indexed="63"/>
      </left>
      <right style="double"/>
      <top>
        <color indexed="63"/>
      </top>
      <bottom style="thick"/>
    </border>
    <border>
      <left>
        <color indexed="63"/>
      </left>
      <right style="double"/>
      <top style="thin"/>
      <bottom style="dashed"/>
    </border>
    <border>
      <left style="thin"/>
      <right>
        <color indexed="63"/>
      </right>
      <top style="thick"/>
      <bottom style="thick"/>
    </border>
    <border>
      <left>
        <color indexed="63"/>
      </left>
      <right style="double"/>
      <top style="thick"/>
      <bottom style="thick"/>
    </border>
    <border>
      <left>
        <color indexed="63"/>
      </left>
      <right style="double"/>
      <top>
        <color indexed="63"/>
      </top>
      <bottom>
        <color indexed="63"/>
      </bottom>
    </border>
    <border>
      <left>
        <color indexed="63"/>
      </left>
      <right style="thin"/>
      <top style="dashed"/>
      <bottom style="thin"/>
    </border>
    <border>
      <left style="double"/>
      <right>
        <color indexed="63"/>
      </right>
      <top style="thin"/>
      <bottom>
        <color indexed="63"/>
      </bottom>
    </border>
    <border>
      <left style="double"/>
      <right style="thick"/>
      <top style="thin"/>
      <bottom style="dashed"/>
    </border>
    <border>
      <left style="double"/>
      <right style="medium"/>
      <top>
        <color indexed="63"/>
      </top>
      <bottom>
        <color indexed="63"/>
      </bottom>
    </border>
    <border>
      <left style="thin"/>
      <right style="thin"/>
      <top>
        <color indexed="63"/>
      </top>
      <bottom style="medium"/>
    </border>
    <border>
      <left style="thin"/>
      <right style="double"/>
      <top>
        <color indexed="63"/>
      </top>
      <bottom style="medium"/>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thin"/>
      <right style="medium"/>
      <top style="double"/>
      <bottom style="double"/>
    </border>
    <border>
      <left style="thin"/>
      <right style="medium"/>
      <top>
        <color indexed="63"/>
      </top>
      <bottom style="double"/>
    </border>
    <border>
      <left style="thin"/>
      <right style="medium"/>
      <top style="double"/>
      <bottom>
        <color indexed="63"/>
      </bottom>
    </border>
    <border>
      <left style="thin"/>
      <right style="thin"/>
      <top style="double"/>
      <bottom style="medium"/>
    </border>
    <border>
      <left style="thin"/>
      <right style="medium"/>
      <top>
        <color indexed="63"/>
      </top>
      <bottom style="medium"/>
    </border>
    <border>
      <left style="double"/>
      <right style="thick"/>
      <top style="thin"/>
      <bottom style="thin"/>
    </border>
    <border>
      <left style="double"/>
      <right>
        <color indexed="63"/>
      </right>
      <top style="thick"/>
      <bottom style="double"/>
    </border>
    <border>
      <left style="double"/>
      <right>
        <color indexed="63"/>
      </right>
      <top style="thin"/>
      <bottom style="thin"/>
    </border>
    <border>
      <left style="double"/>
      <right>
        <color indexed="63"/>
      </right>
      <top style="thin"/>
      <bottom style="double"/>
    </border>
    <border>
      <left style="thin"/>
      <right style="thick"/>
      <top>
        <color indexed="63"/>
      </top>
      <bottom style="thin"/>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5" fillId="0" borderId="5" applyNumberFormat="0" applyFill="0" applyAlignment="0" applyProtection="0"/>
    <xf numFmtId="0" fontId="46" fillId="29" borderId="0" applyNumberFormat="0" applyBorder="0" applyAlignment="0" applyProtection="0"/>
    <xf numFmtId="0" fontId="47" fillId="30"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6" fillId="32" borderId="0" applyNumberFormat="0" applyBorder="0" applyAlignment="0" applyProtection="0"/>
  </cellStyleXfs>
  <cellXfs count="872">
    <xf numFmtId="0" fontId="0" fillId="0" borderId="0" xfId="0" applyAlignment="1">
      <alignment vertical="center"/>
    </xf>
    <xf numFmtId="0" fontId="0" fillId="0" borderId="0" xfId="79">
      <alignment/>
      <protection/>
    </xf>
    <xf numFmtId="0" fontId="0" fillId="0" borderId="0" xfId="79" applyFill="1">
      <alignment/>
      <protection/>
    </xf>
    <xf numFmtId="0" fontId="12" fillId="0" borderId="0" xfId="79" applyFont="1" applyFill="1">
      <alignment/>
      <protection/>
    </xf>
    <xf numFmtId="0" fontId="13" fillId="0" borderId="0" xfId="79" applyFont="1" applyFill="1">
      <alignment/>
      <protection/>
    </xf>
    <xf numFmtId="0" fontId="14" fillId="0" borderId="0" xfId="79" applyFont="1" applyFill="1">
      <alignment/>
      <protection/>
    </xf>
    <xf numFmtId="0" fontId="14" fillId="0" borderId="0" xfId="79"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80" applyNumberFormat="1" applyFont="1" applyFill="1" applyBorder="1" applyAlignment="1">
      <alignment/>
      <protection/>
    </xf>
    <xf numFmtId="0" fontId="16" fillId="34" borderId="16" xfId="80" applyNumberFormat="1" applyFont="1" applyFill="1" applyBorder="1" applyAlignment="1">
      <alignment/>
      <protection/>
    </xf>
    <xf numFmtId="0" fontId="17" fillId="0" borderId="0" xfId="83" applyFont="1">
      <alignment/>
      <protection/>
    </xf>
    <xf numFmtId="0" fontId="15" fillId="0" borderId="0" xfId="83" applyFont="1">
      <alignment/>
      <protection/>
    </xf>
    <xf numFmtId="0" fontId="16" fillId="35" borderId="17" xfId="83" applyFont="1" applyFill="1" applyBorder="1" applyAlignment="1">
      <alignment horizontal="center"/>
      <protection/>
    </xf>
    <xf numFmtId="0" fontId="15" fillId="35" borderId="18" xfId="83" applyFont="1" applyFill="1" applyBorder="1" applyAlignment="1">
      <alignment horizontal="center"/>
      <protection/>
    </xf>
    <xf numFmtId="0" fontId="15" fillId="35" borderId="19" xfId="83" applyFont="1" applyFill="1" applyBorder="1" applyAlignment="1">
      <alignment horizontal="center"/>
      <protection/>
    </xf>
    <xf numFmtId="0" fontId="15" fillId="35" borderId="20" xfId="83" applyFont="1" applyFill="1" applyBorder="1" applyAlignment="1">
      <alignment horizontal="center"/>
      <protection/>
    </xf>
    <xf numFmtId="0" fontId="15" fillId="35" borderId="21" xfId="83" applyFont="1" applyFill="1" applyBorder="1" applyAlignment="1">
      <alignment horizontal="center"/>
      <protection/>
    </xf>
    <xf numFmtId="0" fontId="15" fillId="35" borderId="22" xfId="83"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83" applyFont="1" applyFill="1" applyBorder="1" applyAlignment="1">
      <alignment horizontal="center"/>
      <protection/>
    </xf>
    <xf numFmtId="0" fontId="16" fillId="36" borderId="24" xfId="83" applyFont="1" applyFill="1" applyBorder="1" applyAlignment="1">
      <alignment horizontal="center"/>
      <protection/>
    </xf>
    <xf numFmtId="0" fontId="15" fillId="35" borderId="17" xfId="83" applyFont="1" applyFill="1" applyBorder="1" applyAlignment="1">
      <alignment horizontal="center"/>
      <protection/>
    </xf>
    <xf numFmtId="0" fontId="0" fillId="0" borderId="0" xfId="82">
      <alignment/>
      <protection/>
    </xf>
    <xf numFmtId="0" fontId="15" fillId="0" borderId="0" xfId="82" applyFont="1">
      <alignment/>
      <protection/>
    </xf>
    <xf numFmtId="0" fontId="18" fillId="0" borderId="0" xfId="82" applyFont="1">
      <alignment/>
      <protection/>
    </xf>
    <xf numFmtId="0" fontId="19" fillId="37" borderId="25" xfId="82" applyFont="1" applyFill="1" applyBorder="1" applyAlignment="1">
      <alignment horizontal="center"/>
      <protection/>
    </xf>
    <xf numFmtId="0" fontId="19" fillId="37" borderId="26" xfId="82" applyFont="1" applyFill="1" applyBorder="1" applyAlignment="1">
      <alignment horizontal="center"/>
      <protection/>
    </xf>
    <xf numFmtId="0" fontId="19" fillId="37" borderId="27" xfId="82" applyFont="1" applyFill="1" applyBorder="1" applyAlignment="1">
      <alignment horizontal="center"/>
      <protection/>
    </xf>
    <xf numFmtId="0" fontId="19" fillId="37" borderId="28" xfId="82" applyFont="1" applyFill="1" applyBorder="1" applyAlignment="1">
      <alignment horizontal="center"/>
      <protection/>
    </xf>
    <xf numFmtId="0" fontId="19" fillId="37" borderId="29" xfId="82"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82"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82"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9" fillId="37" borderId="41" xfId="82" applyFont="1" applyFill="1" applyBorder="1" applyAlignment="1">
      <alignment horizontal="center"/>
      <protection/>
    </xf>
    <xf numFmtId="38" fontId="18" fillId="0" borderId="42" xfId="60" applyFont="1" applyBorder="1" applyAlignment="1">
      <alignment/>
    </xf>
    <xf numFmtId="38" fontId="18" fillId="0" borderId="43" xfId="60" applyFont="1" applyBorder="1" applyAlignment="1">
      <alignment/>
    </xf>
    <xf numFmtId="38" fontId="18" fillId="0" borderId="44" xfId="60" applyFont="1" applyBorder="1" applyAlignment="1">
      <alignment/>
    </xf>
    <xf numFmtId="0" fontId="18" fillId="0" borderId="45" xfId="82" applyFont="1" applyBorder="1">
      <alignment/>
      <protection/>
    </xf>
    <xf numFmtId="0" fontId="18" fillId="37" borderId="46" xfId="82" applyFont="1" applyFill="1" applyBorder="1">
      <alignment/>
      <protection/>
    </xf>
    <xf numFmtId="0" fontId="19" fillId="37" borderId="47" xfId="82" applyFont="1" applyFill="1" applyBorder="1" applyAlignment="1">
      <alignment horizontal="center"/>
      <protection/>
    </xf>
    <xf numFmtId="0" fontId="19" fillId="37" borderId="48" xfId="82" applyFont="1" applyFill="1" applyBorder="1" applyAlignment="1">
      <alignment horizontal="center"/>
      <protection/>
    </xf>
    <xf numFmtId="38" fontId="18" fillId="0" borderId="49" xfId="60" applyFont="1" applyBorder="1" applyAlignment="1">
      <alignment/>
    </xf>
    <xf numFmtId="38" fontId="18" fillId="0" borderId="50" xfId="60" applyFont="1" applyBorder="1" applyAlignment="1">
      <alignment/>
    </xf>
    <xf numFmtId="38" fontId="18" fillId="0" borderId="51" xfId="60" applyFont="1" applyBorder="1" applyAlignment="1">
      <alignment/>
    </xf>
    <xf numFmtId="0" fontId="19" fillId="37" borderId="52" xfId="82" applyFont="1" applyFill="1" applyBorder="1" applyAlignment="1">
      <alignment horizontal="center"/>
      <protection/>
    </xf>
    <xf numFmtId="38" fontId="18" fillId="0" borderId="53" xfId="60" applyFont="1" applyBorder="1" applyAlignment="1">
      <alignment/>
    </xf>
    <xf numFmtId="38" fontId="18" fillId="0" borderId="54" xfId="60" applyFont="1" applyBorder="1" applyAlignment="1">
      <alignment/>
    </xf>
    <xf numFmtId="38" fontId="18" fillId="0" borderId="55" xfId="60" applyFont="1" applyBorder="1" applyAlignment="1">
      <alignment/>
    </xf>
    <xf numFmtId="0" fontId="19" fillId="37" borderId="56" xfId="82" applyFont="1" applyFill="1" applyBorder="1" applyAlignment="1">
      <alignment horizontal="center"/>
      <protection/>
    </xf>
    <xf numFmtId="38" fontId="18" fillId="0" borderId="57" xfId="60" applyFont="1" applyBorder="1" applyAlignment="1">
      <alignment/>
    </xf>
    <xf numFmtId="38" fontId="18" fillId="38" borderId="39" xfId="60" applyFont="1" applyFill="1" applyBorder="1" applyAlignment="1">
      <alignment/>
    </xf>
    <xf numFmtId="0" fontId="19" fillId="37" borderId="58" xfId="82" applyFont="1" applyFill="1" applyBorder="1" applyAlignment="1">
      <alignment horizontal="center"/>
      <protection/>
    </xf>
    <xf numFmtId="38" fontId="18" fillId="0" borderId="59" xfId="60" applyFont="1" applyBorder="1" applyAlignment="1">
      <alignment/>
    </xf>
    <xf numFmtId="38" fontId="18" fillId="0" borderId="60" xfId="60" applyFont="1" applyBorder="1" applyAlignment="1">
      <alignment/>
    </xf>
    <xf numFmtId="0" fontId="0" fillId="0" borderId="0" xfId="82" applyBorder="1">
      <alignment/>
      <protection/>
    </xf>
    <xf numFmtId="38" fontId="15" fillId="0" borderId="0" xfId="60" applyFont="1" applyAlignment="1">
      <alignment/>
    </xf>
    <xf numFmtId="0" fontId="15" fillId="33" borderId="61" xfId="81" applyFont="1" applyFill="1" applyBorder="1" applyAlignment="1">
      <alignment horizontal="center"/>
      <protection/>
    </xf>
    <xf numFmtId="0" fontId="15" fillId="33" borderId="62" xfId="81" applyFont="1" applyFill="1" applyBorder="1" applyAlignment="1">
      <alignment horizontal="center"/>
      <protection/>
    </xf>
    <xf numFmtId="38" fontId="15" fillId="33" borderId="63" xfId="60" applyFont="1" applyFill="1" applyBorder="1" applyAlignment="1">
      <alignment horizontal="center"/>
    </xf>
    <xf numFmtId="38" fontId="15" fillId="33" borderId="64" xfId="60" applyFont="1" applyFill="1" applyBorder="1" applyAlignment="1">
      <alignment horizontal="center"/>
    </xf>
    <xf numFmtId="38" fontId="15" fillId="33" borderId="65" xfId="60" applyFont="1" applyFill="1" applyBorder="1" applyAlignment="1">
      <alignment horizontal="center"/>
    </xf>
    <xf numFmtId="38" fontId="15" fillId="33" borderId="66" xfId="60" applyFont="1" applyFill="1" applyBorder="1" applyAlignment="1">
      <alignment horizontal="center"/>
    </xf>
    <xf numFmtId="0" fontId="16" fillId="34" borderId="67" xfId="81" applyFont="1" applyFill="1" applyBorder="1" applyAlignment="1">
      <alignment/>
      <protection/>
    </xf>
    <xf numFmtId="0" fontId="16" fillId="34" borderId="68" xfId="81" applyFont="1" applyFill="1" applyBorder="1" applyAlignment="1">
      <alignment/>
      <protection/>
    </xf>
    <xf numFmtId="0" fontId="16" fillId="34" borderId="68" xfId="81" applyFont="1" applyFill="1" applyBorder="1" applyAlignment="1">
      <alignment horizontal="center"/>
      <protection/>
    </xf>
    <xf numFmtId="0" fontId="16" fillId="34" borderId="69" xfId="81" applyFont="1" applyFill="1" applyBorder="1" applyAlignment="1">
      <alignment horizontal="center"/>
      <protection/>
    </xf>
    <xf numFmtId="0" fontId="16" fillId="34" borderId="70" xfId="81" applyFont="1" applyFill="1" applyBorder="1" applyAlignment="1">
      <alignment horizontal="center"/>
      <protection/>
    </xf>
    <xf numFmtId="0" fontId="16" fillId="39" borderId="0" xfId="81" applyFont="1" applyFill="1">
      <alignment/>
      <protection/>
    </xf>
    <xf numFmtId="38" fontId="16" fillId="39" borderId="0" xfId="60" applyFont="1" applyFill="1" applyAlignment="1">
      <alignment/>
    </xf>
    <xf numFmtId="0" fontId="15" fillId="0" borderId="0" xfId="87" applyFont="1">
      <alignment/>
      <protection/>
    </xf>
    <xf numFmtId="0" fontId="15" fillId="39" borderId="61" xfId="87" applyFont="1" applyFill="1" applyBorder="1" applyAlignment="1">
      <alignment horizontal="center"/>
      <protection/>
    </xf>
    <xf numFmtId="0" fontId="15" fillId="39" borderId="62" xfId="87" applyFont="1" applyFill="1" applyBorder="1" applyAlignment="1">
      <alignment horizontal="center"/>
      <protection/>
    </xf>
    <xf numFmtId="0" fontId="15" fillId="39" borderId="63" xfId="87" applyFont="1" applyFill="1" applyBorder="1" applyAlignment="1">
      <alignment horizontal="center"/>
      <protection/>
    </xf>
    <xf numFmtId="0" fontId="15" fillId="39" borderId="64" xfId="87" applyFont="1" applyFill="1" applyBorder="1" applyAlignment="1">
      <alignment horizontal="center"/>
      <protection/>
    </xf>
    <xf numFmtId="0" fontId="15" fillId="39" borderId="66" xfId="87" applyFont="1" applyFill="1" applyBorder="1" applyAlignment="1">
      <alignment horizontal="center"/>
      <protection/>
    </xf>
    <xf numFmtId="0" fontId="15" fillId="39" borderId="71" xfId="87" applyFont="1" applyFill="1" applyBorder="1" applyAlignment="1">
      <alignment horizontal="center"/>
      <protection/>
    </xf>
    <xf numFmtId="0" fontId="16" fillId="37" borderId="67" xfId="87" applyFont="1" applyFill="1" applyBorder="1" applyAlignment="1">
      <alignment/>
      <protection/>
    </xf>
    <xf numFmtId="0" fontId="16" fillId="37" borderId="68" xfId="87" applyFont="1" applyFill="1" applyBorder="1" applyAlignment="1">
      <alignment/>
      <protection/>
    </xf>
    <xf numFmtId="0" fontId="16" fillId="37" borderId="68" xfId="87" applyFont="1" applyFill="1" applyBorder="1" applyAlignment="1">
      <alignment horizontal="center"/>
      <protection/>
    </xf>
    <xf numFmtId="0" fontId="16" fillId="37" borderId="68" xfId="87" applyFont="1" applyFill="1" applyBorder="1">
      <alignment/>
      <protection/>
    </xf>
    <xf numFmtId="0" fontId="16" fillId="37" borderId="69" xfId="87" applyFont="1" applyFill="1" applyBorder="1">
      <alignment/>
      <protection/>
    </xf>
    <xf numFmtId="0" fontId="17" fillId="37" borderId="68" xfId="87" applyFont="1" applyFill="1" applyBorder="1" applyAlignment="1">
      <alignment horizontal="center"/>
      <protection/>
    </xf>
    <xf numFmtId="0" fontId="16" fillId="37" borderId="70" xfId="87" applyFont="1" applyFill="1" applyBorder="1">
      <alignment/>
      <protection/>
    </xf>
    <xf numFmtId="0" fontId="16" fillId="40" borderId="68" xfId="86" applyFont="1" applyFill="1" applyBorder="1" applyAlignment="1">
      <alignment horizontal="center"/>
      <protection/>
    </xf>
    <xf numFmtId="0" fontId="15" fillId="0" borderId="0" xfId="84" applyFont="1">
      <alignment/>
      <protection/>
    </xf>
    <xf numFmtId="0" fontId="15" fillId="41" borderId="72" xfId="84" applyFont="1" applyFill="1" applyBorder="1" applyAlignment="1">
      <alignment horizontal="center"/>
      <protection/>
    </xf>
    <xf numFmtId="0" fontId="15" fillId="41" borderId="73" xfId="84" applyFont="1" applyFill="1" applyBorder="1" applyAlignment="1">
      <alignment horizontal="center"/>
      <protection/>
    </xf>
    <xf numFmtId="38" fontId="15" fillId="41" borderId="74" xfId="60" applyFont="1" applyFill="1" applyBorder="1" applyAlignment="1">
      <alignment horizontal="center"/>
    </xf>
    <xf numFmtId="38" fontId="15" fillId="41" borderId="65" xfId="60" applyFont="1" applyFill="1" applyBorder="1" applyAlignment="1">
      <alignment horizontal="center"/>
    </xf>
    <xf numFmtId="38" fontId="15" fillId="41" borderId="75" xfId="60" applyFont="1" applyFill="1" applyBorder="1" applyAlignment="1">
      <alignment horizontal="center"/>
    </xf>
    <xf numFmtId="38" fontId="15" fillId="41" borderId="76" xfId="60" applyFont="1" applyFill="1" applyBorder="1" applyAlignment="1">
      <alignment horizontal="center"/>
    </xf>
    <xf numFmtId="0" fontId="16" fillId="42" borderId="67" xfId="84" applyFont="1" applyFill="1" applyBorder="1" applyAlignment="1">
      <alignment/>
      <protection/>
    </xf>
    <xf numFmtId="0" fontId="16" fillId="42" borderId="68" xfId="84" applyFont="1" applyFill="1" applyBorder="1" applyAlignment="1">
      <alignment/>
      <protection/>
    </xf>
    <xf numFmtId="0" fontId="16" fillId="42" borderId="68" xfId="84" applyFont="1" applyFill="1" applyBorder="1" applyAlignment="1">
      <alignment horizontal="center"/>
      <protection/>
    </xf>
    <xf numFmtId="0" fontId="16" fillId="42" borderId="67" xfId="84" applyFont="1" applyFill="1" applyBorder="1" applyAlignment="1">
      <alignment horizontal="center"/>
      <protection/>
    </xf>
    <xf numFmtId="0" fontId="16" fillId="42" borderId="69" xfId="84" applyFont="1" applyFill="1" applyBorder="1" applyAlignment="1">
      <alignment horizontal="center"/>
      <protection/>
    </xf>
    <xf numFmtId="0" fontId="16" fillId="42" borderId="70" xfId="84" applyFont="1" applyFill="1" applyBorder="1" applyAlignment="1">
      <alignment horizontal="center"/>
      <protection/>
    </xf>
    <xf numFmtId="0" fontId="15" fillId="0" borderId="0" xfId="89" applyFont="1">
      <alignment/>
      <protection/>
    </xf>
    <xf numFmtId="0" fontId="15" fillId="43" borderId="61" xfId="89" applyFont="1" applyFill="1" applyBorder="1" applyAlignment="1">
      <alignment horizontal="center"/>
      <protection/>
    </xf>
    <xf numFmtId="0" fontId="15" fillId="43" borderId="62" xfId="89" applyFont="1" applyFill="1" applyBorder="1" applyAlignment="1">
      <alignment horizontal="center"/>
      <protection/>
    </xf>
    <xf numFmtId="0" fontId="15" fillId="43" borderId="63" xfId="89" applyFont="1" applyFill="1" applyBorder="1" applyAlignment="1">
      <alignment horizontal="center"/>
      <protection/>
    </xf>
    <xf numFmtId="0" fontId="15" fillId="43" borderId="64" xfId="89" applyFont="1" applyFill="1" applyBorder="1" applyAlignment="1">
      <alignment horizontal="center"/>
      <protection/>
    </xf>
    <xf numFmtId="0" fontId="15" fillId="43" borderId="66" xfId="89" applyFont="1" applyFill="1" applyBorder="1" applyAlignment="1">
      <alignment horizontal="center"/>
      <protection/>
    </xf>
    <xf numFmtId="0" fontId="15" fillId="43" borderId="77" xfId="89" applyFont="1" applyFill="1" applyBorder="1" applyAlignment="1">
      <alignment horizontal="center"/>
      <protection/>
    </xf>
    <xf numFmtId="0" fontId="16" fillId="44" borderId="67" xfId="89" applyFont="1" applyFill="1" applyBorder="1" applyAlignment="1">
      <alignment/>
      <protection/>
    </xf>
    <xf numFmtId="0" fontId="16" fillId="44" borderId="68" xfId="89" applyFont="1" applyFill="1" applyBorder="1" applyAlignment="1">
      <alignment/>
      <protection/>
    </xf>
    <xf numFmtId="0" fontId="16" fillId="44" borderId="68" xfId="89" applyFont="1" applyFill="1" applyBorder="1" applyAlignment="1">
      <alignment horizontal="center"/>
      <protection/>
    </xf>
    <xf numFmtId="0" fontId="16" fillId="44" borderId="68" xfId="89" applyFont="1" applyFill="1" applyBorder="1">
      <alignment/>
      <protection/>
    </xf>
    <xf numFmtId="0" fontId="16" fillId="44" borderId="69" xfId="89" applyFont="1" applyFill="1" applyBorder="1">
      <alignment/>
      <protection/>
    </xf>
    <xf numFmtId="0" fontId="16" fillId="44" borderId="70" xfId="89" applyFont="1" applyFill="1" applyBorder="1">
      <alignment/>
      <protection/>
    </xf>
    <xf numFmtId="0" fontId="15" fillId="0" borderId="0" xfId="86" applyFont="1">
      <alignment/>
      <protection/>
    </xf>
    <xf numFmtId="0" fontId="15" fillId="45" borderId="72" xfId="86" applyFont="1" applyFill="1" applyBorder="1" applyAlignment="1">
      <alignment horizontal="center"/>
      <protection/>
    </xf>
    <xf numFmtId="38" fontId="15" fillId="45" borderId="74" xfId="60" applyFont="1" applyFill="1" applyBorder="1" applyAlignment="1">
      <alignment horizontal="center"/>
    </xf>
    <xf numFmtId="38" fontId="15" fillId="45" borderId="65" xfId="60" applyFont="1" applyFill="1" applyBorder="1" applyAlignment="1">
      <alignment horizontal="center"/>
    </xf>
    <xf numFmtId="38" fontId="15" fillId="45" borderId="75" xfId="60" applyFont="1" applyFill="1" applyBorder="1" applyAlignment="1">
      <alignment horizontal="center"/>
    </xf>
    <xf numFmtId="0" fontId="16" fillId="40" borderId="67" xfId="86" applyFont="1" applyFill="1" applyBorder="1" applyAlignment="1">
      <alignment/>
      <protection/>
    </xf>
    <xf numFmtId="0" fontId="16" fillId="40" borderId="68" xfId="86" applyFont="1" applyFill="1" applyBorder="1" applyAlignment="1">
      <alignment/>
      <protection/>
    </xf>
    <xf numFmtId="0" fontId="16" fillId="40" borderId="68" xfId="86" applyFont="1" applyFill="1" applyBorder="1">
      <alignment/>
      <protection/>
    </xf>
    <xf numFmtId="0" fontId="16" fillId="40" borderId="69" xfId="86" applyFont="1" applyFill="1" applyBorder="1">
      <alignment/>
      <protection/>
    </xf>
    <xf numFmtId="0" fontId="16" fillId="40" borderId="70" xfId="86" applyFont="1" applyFill="1" applyBorder="1">
      <alignment/>
      <protection/>
    </xf>
    <xf numFmtId="0" fontId="15" fillId="46" borderId="61" xfId="85" applyFont="1" applyFill="1" applyBorder="1" applyAlignment="1">
      <alignment horizontal="center"/>
      <protection/>
    </xf>
    <xf numFmtId="38" fontId="15" fillId="46" borderId="62" xfId="60" applyFont="1" applyFill="1" applyBorder="1" applyAlignment="1">
      <alignment horizontal="center"/>
    </xf>
    <xf numFmtId="38" fontId="15" fillId="46" borderId="63" xfId="60" applyFont="1" applyFill="1" applyBorder="1" applyAlignment="1">
      <alignment horizontal="center"/>
    </xf>
    <xf numFmtId="38" fontId="15" fillId="46" borderId="64" xfId="60" applyFont="1" applyFill="1" applyBorder="1" applyAlignment="1">
      <alignment horizontal="center"/>
    </xf>
    <xf numFmtId="38" fontId="15" fillId="46" borderId="66" xfId="60" applyFont="1" applyFill="1" applyBorder="1" applyAlignment="1">
      <alignment horizontal="center"/>
    </xf>
    <xf numFmtId="38" fontId="15" fillId="46" borderId="77" xfId="60" applyFont="1" applyFill="1" applyBorder="1" applyAlignment="1">
      <alignment horizontal="center"/>
    </xf>
    <xf numFmtId="0" fontId="16" fillId="46" borderId="67" xfId="85" applyFont="1" applyFill="1" applyBorder="1" applyAlignment="1">
      <alignment/>
      <protection/>
    </xf>
    <xf numFmtId="0" fontId="16" fillId="46" borderId="68" xfId="85" applyFont="1" applyFill="1" applyBorder="1" applyAlignment="1">
      <alignment/>
      <protection/>
    </xf>
    <xf numFmtId="0" fontId="16" fillId="46" borderId="68" xfId="85" applyFont="1" applyFill="1" applyBorder="1" applyAlignment="1">
      <alignment horizontal="center"/>
      <protection/>
    </xf>
    <xf numFmtId="0" fontId="16" fillId="46" borderId="68" xfId="85" applyFont="1" applyFill="1" applyBorder="1">
      <alignment/>
      <protection/>
    </xf>
    <xf numFmtId="0" fontId="16" fillId="46" borderId="69" xfId="85" applyFont="1" applyFill="1" applyBorder="1">
      <alignment/>
      <protection/>
    </xf>
    <xf numFmtId="0" fontId="16" fillId="46" borderId="70" xfId="85" applyFont="1" applyFill="1" applyBorder="1">
      <alignment/>
      <protection/>
    </xf>
    <xf numFmtId="38" fontId="0" fillId="0" borderId="0" xfId="60" applyFont="1" applyAlignment="1">
      <alignment/>
    </xf>
    <xf numFmtId="38" fontId="14" fillId="47" borderId="78" xfId="60" applyFont="1" applyFill="1" applyBorder="1" applyAlignment="1">
      <alignment horizontal="center"/>
    </xf>
    <xf numFmtId="38" fontId="14" fillId="47" borderId="64" xfId="60" applyFont="1" applyFill="1" applyBorder="1" applyAlignment="1">
      <alignment horizontal="center"/>
    </xf>
    <xf numFmtId="38" fontId="14" fillId="47" borderId="65" xfId="60" applyFont="1" applyFill="1" applyBorder="1" applyAlignment="1">
      <alignment horizontal="center"/>
    </xf>
    <xf numFmtId="0" fontId="16" fillId="48" borderId="79" xfId="88" applyFont="1" applyFill="1" applyBorder="1" applyAlignment="1">
      <alignment/>
      <protection/>
    </xf>
    <xf numFmtId="0" fontId="16" fillId="48" borderId="80" xfId="88" applyFont="1" applyFill="1" applyBorder="1" applyAlignment="1">
      <alignment/>
      <protection/>
    </xf>
    <xf numFmtId="0" fontId="16" fillId="48" borderId="80" xfId="88" applyFont="1" applyFill="1" applyBorder="1" applyAlignment="1">
      <alignment horizontal="center"/>
      <protection/>
    </xf>
    <xf numFmtId="38" fontId="14" fillId="47" borderId="81" xfId="60" applyFont="1" applyFill="1" applyBorder="1" applyAlignment="1">
      <alignment horizontal="center"/>
    </xf>
    <xf numFmtId="38" fontId="15" fillId="45" borderId="77" xfId="60" applyFont="1" applyFill="1" applyBorder="1" applyAlignment="1">
      <alignment horizontal="center"/>
    </xf>
    <xf numFmtId="0" fontId="14" fillId="39" borderId="0" xfId="79" applyFont="1" applyFill="1">
      <alignment/>
      <protection/>
    </xf>
    <xf numFmtId="178" fontId="16" fillId="36" borderId="24" xfId="53" applyNumberFormat="1" applyFont="1" applyFill="1" applyBorder="1" applyAlignment="1">
      <alignment horizontal="center"/>
    </xf>
    <xf numFmtId="178" fontId="16" fillId="36" borderId="82" xfId="53" applyNumberFormat="1" applyFont="1" applyFill="1" applyBorder="1" applyAlignment="1">
      <alignment horizontal="center"/>
    </xf>
    <xf numFmtId="178" fontId="16" fillId="36" borderId="24" xfId="83" applyNumberFormat="1" applyFont="1" applyFill="1" applyBorder="1" applyAlignment="1">
      <alignment horizontal="center"/>
      <protection/>
    </xf>
    <xf numFmtId="178" fontId="16" fillId="36" borderId="82" xfId="83" applyNumberFormat="1" applyFont="1" applyFill="1" applyBorder="1" applyAlignment="1">
      <alignment horizontal="center"/>
      <protection/>
    </xf>
    <xf numFmtId="178" fontId="16" fillId="36" borderId="83" xfId="53" applyNumberFormat="1" applyFont="1" applyFill="1" applyBorder="1" applyAlignment="1">
      <alignment horizontal="center"/>
    </xf>
    <xf numFmtId="0" fontId="19" fillId="37" borderId="84" xfId="82" applyFont="1" applyFill="1" applyBorder="1" applyAlignment="1">
      <alignment horizontal="center"/>
      <protection/>
    </xf>
    <xf numFmtId="38" fontId="18" fillId="0" borderId="85" xfId="60" applyFont="1" applyBorder="1" applyAlignment="1">
      <alignment/>
    </xf>
    <xf numFmtId="38" fontId="18" fillId="0" borderId="2" xfId="60" applyFont="1" applyBorder="1" applyAlignment="1">
      <alignment/>
    </xf>
    <xf numFmtId="38" fontId="18" fillId="0" borderId="86" xfId="60" applyFont="1" applyBorder="1" applyAlignment="1">
      <alignment/>
    </xf>
    <xf numFmtId="38" fontId="18" fillId="38" borderId="87" xfId="60" applyFont="1" applyFill="1" applyBorder="1" applyAlignment="1">
      <alignment/>
    </xf>
    <xf numFmtId="38" fontId="18" fillId="0" borderId="88" xfId="60" applyFont="1" applyBorder="1" applyAlignment="1">
      <alignment/>
    </xf>
    <xf numFmtId="0" fontId="19" fillId="37" borderId="89" xfId="82" applyFont="1" applyFill="1" applyBorder="1" applyAlignment="1">
      <alignment horizontal="center"/>
      <protection/>
    </xf>
    <xf numFmtId="0" fontId="15" fillId="35" borderId="89" xfId="83" applyFont="1" applyFill="1" applyBorder="1" applyAlignment="1">
      <alignment horizontal="center"/>
      <protection/>
    </xf>
    <xf numFmtId="0" fontId="15" fillId="35" borderId="26" xfId="83" applyFont="1" applyFill="1" applyBorder="1" applyAlignment="1">
      <alignment horizontal="center"/>
      <protection/>
    </xf>
    <xf numFmtId="0" fontId="15" fillId="35" borderId="27" xfId="83" applyFont="1" applyFill="1" applyBorder="1" applyAlignment="1">
      <alignment horizontal="center"/>
      <protection/>
    </xf>
    <xf numFmtId="0" fontId="15" fillId="35" borderId="90" xfId="83" applyFont="1" applyFill="1" applyBorder="1" applyAlignment="1">
      <alignment horizontal="center"/>
      <protection/>
    </xf>
    <xf numFmtId="0" fontId="15" fillId="35" borderId="91" xfId="83" applyFont="1" applyFill="1" applyBorder="1" applyAlignment="1">
      <alignment horizontal="center"/>
      <protection/>
    </xf>
    <xf numFmtId="0" fontId="0" fillId="0" borderId="0" xfId="81" applyFont="1">
      <alignment/>
      <protection/>
    </xf>
    <xf numFmtId="38" fontId="15" fillId="33" borderId="76" xfId="60" applyFont="1" applyFill="1" applyBorder="1" applyAlignment="1">
      <alignment horizontal="center"/>
    </xf>
    <xf numFmtId="0" fontId="14" fillId="47" borderId="92" xfId="88" applyFont="1" applyFill="1" applyBorder="1" applyAlignment="1">
      <alignment horizontal="center"/>
      <protection/>
    </xf>
    <xf numFmtId="0" fontId="14" fillId="47" borderId="93" xfId="88" applyFont="1" applyFill="1" applyBorder="1" applyAlignment="1">
      <alignment horizontal="center"/>
      <protection/>
    </xf>
    <xf numFmtId="38" fontId="0" fillId="0" borderId="94" xfId="60" applyFont="1" applyBorder="1" applyAlignment="1">
      <alignment/>
    </xf>
    <xf numFmtId="38" fontId="0" fillId="0" borderId="34" xfId="60" applyFont="1" applyBorder="1" applyAlignment="1">
      <alignment/>
    </xf>
    <xf numFmtId="38" fontId="0" fillId="0" borderId="38" xfId="60" applyFont="1" applyBorder="1" applyAlignment="1">
      <alignment/>
    </xf>
    <xf numFmtId="38" fontId="0" fillId="0" borderId="30" xfId="60" applyFont="1" applyBorder="1" applyAlignment="1">
      <alignment/>
    </xf>
    <xf numFmtId="0" fontId="0" fillId="0" borderId="94" xfId="89" applyFont="1" applyBorder="1">
      <alignment/>
      <protection/>
    </xf>
    <xf numFmtId="0" fontId="15" fillId="45" borderId="73" xfId="86" applyFont="1" applyFill="1" applyBorder="1" applyAlignment="1">
      <alignment horizontal="center"/>
      <protection/>
    </xf>
    <xf numFmtId="0" fontId="0" fillId="0" borderId="0" xfId="87" applyFont="1">
      <alignment/>
      <protection/>
    </xf>
    <xf numFmtId="0" fontId="0" fillId="0" borderId="0" xfId="0" applyFont="1" applyAlignment="1">
      <alignment vertical="center"/>
    </xf>
    <xf numFmtId="0" fontId="0" fillId="0" borderId="95" xfId="87" applyFont="1" applyBorder="1">
      <alignment/>
      <protection/>
    </xf>
    <xf numFmtId="0" fontId="0" fillId="0" borderId="54" xfId="87" applyFont="1" applyBorder="1">
      <alignment/>
      <protection/>
    </xf>
    <xf numFmtId="179" fontId="0" fillId="0" borderId="34" xfId="0" applyNumberFormat="1" applyFont="1" applyFill="1" applyBorder="1" applyAlignment="1">
      <alignment horizontal="right"/>
    </xf>
    <xf numFmtId="0" fontId="0" fillId="0" borderId="96" xfId="87" applyFont="1" applyBorder="1">
      <alignment/>
      <protection/>
    </xf>
    <xf numFmtId="179" fontId="0" fillId="0" borderId="38" xfId="0" applyNumberFormat="1" applyFont="1" applyFill="1" applyBorder="1" applyAlignment="1">
      <alignment horizontal="right"/>
    </xf>
    <xf numFmtId="0" fontId="0" fillId="0" borderId="97" xfId="87" applyFont="1" applyBorder="1">
      <alignment/>
      <protection/>
    </xf>
    <xf numFmtId="0" fontId="0" fillId="0" borderId="98" xfId="87" applyFont="1" applyBorder="1">
      <alignment/>
      <protection/>
    </xf>
    <xf numFmtId="0" fontId="0" fillId="0" borderId="99" xfId="87" applyFont="1" applyBorder="1">
      <alignment/>
      <protection/>
    </xf>
    <xf numFmtId="38" fontId="0" fillId="0" borderId="0" xfId="60" applyFont="1" applyAlignment="1">
      <alignment/>
    </xf>
    <xf numFmtId="0" fontId="0" fillId="0" borderId="0" xfId="84" applyFont="1">
      <alignment/>
      <protection/>
    </xf>
    <xf numFmtId="0" fontId="0" fillId="0" borderId="97" xfId="84" applyFont="1" applyBorder="1">
      <alignment/>
      <protection/>
    </xf>
    <xf numFmtId="38" fontId="0" fillId="0" borderId="50" xfId="60" applyFont="1" applyBorder="1" applyAlignment="1">
      <alignment/>
    </xf>
    <xf numFmtId="38" fontId="0" fillId="0" borderId="100" xfId="60" applyFont="1" applyBorder="1" applyAlignment="1">
      <alignment/>
    </xf>
    <xf numFmtId="38" fontId="0" fillId="0" borderId="101" xfId="60" applyFont="1" applyBorder="1" applyAlignment="1">
      <alignment/>
    </xf>
    <xf numFmtId="0" fontId="0" fillId="0" borderId="54" xfId="84" applyFont="1" applyBorder="1">
      <alignment/>
      <protection/>
    </xf>
    <xf numFmtId="38" fontId="0" fillId="0" borderId="35" xfId="60" applyFont="1" applyBorder="1" applyAlignment="1">
      <alignment/>
    </xf>
    <xf numFmtId="38" fontId="0" fillId="0" borderId="102" xfId="60" applyFont="1" applyBorder="1" applyAlignment="1">
      <alignment/>
    </xf>
    <xf numFmtId="0" fontId="0" fillId="0" borderId="98" xfId="84" applyFont="1" applyBorder="1">
      <alignment/>
      <protection/>
    </xf>
    <xf numFmtId="38" fontId="0" fillId="0" borderId="55" xfId="60" applyFont="1" applyBorder="1" applyAlignment="1">
      <alignment/>
    </xf>
    <xf numFmtId="38" fontId="0" fillId="0" borderId="103" xfId="60" applyFont="1" applyBorder="1" applyAlignment="1">
      <alignment/>
    </xf>
    <xf numFmtId="0" fontId="0" fillId="0" borderId="95" xfId="84" applyFont="1" applyBorder="1">
      <alignment/>
      <protection/>
    </xf>
    <xf numFmtId="38" fontId="0" fillId="0" borderId="104" xfId="60" applyFont="1" applyBorder="1" applyAlignment="1">
      <alignment/>
    </xf>
    <xf numFmtId="0" fontId="0" fillId="0" borderId="96" xfId="84" applyFont="1" applyBorder="1">
      <alignment/>
      <protection/>
    </xf>
    <xf numFmtId="38" fontId="0" fillId="0" borderId="105" xfId="60" applyFont="1" applyBorder="1" applyAlignment="1">
      <alignment/>
    </xf>
    <xf numFmtId="38" fontId="0" fillId="0" borderId="106" xfId="60" applyFont="1" applyBorder="1" applyAlignment="1">
      <alignment/>
    </xf>
    <xf numFmtId="0" fontId="0" fillId="0" borderId="99" xfId="84" applyFont="1" applyBorder="1">
      <alignment/>
      <protection/>
    </xf>
    <xf numFmtId="38" fontId="0" fillId="0" borderId="107" xfId="60" applyFont="1" applyBorder="1" applyAlignment="1">
      <alignment/>
    </xf>
    <xf numFmtId="38" fontId="0" fillId="0" borderId="108" xfId="60" applyFont="1" applyBorder="1" applyAlignment="1">
      <alignment/>
    </xf>
    <xf numFmtId="0" fontId="0" fillId="0" borderId="0" xfId="89" applyFont="1">
      <alignment/>
      <protection/>
    </xf>
    <xf numFmtId="0" fontId="0" fillId="0" borderId="95" xfId="89" applyFont="1" applyBorder="1">
      <alignment/>
      <protection/>
    </xf>
    <xf numFmtId="0" fontId="0" fillId="0" borderId="50" xfId="89" applyFont="1" applyBorder="1">
      <alignment/>
      <protection/>
    </xf>
    <xf numFmtId="0" fontId="0" fillId="0" borderId="100" xfId="89" applyFont="1" applyBorder="1">
      <alignment/>
      <protection/>
    </xf>
    <xf numFmtId="0" fontId="0" fillId="0" borderId="54" xfId="89" applyFont="1" applyBorder="1">
      <alignment/>
      <protection/>
    </xf>
    <xf numFmtId="0" fontId="0" fillId="0" borderId="35" xfId="89" applyFont="1" applyBorder="1">
      <alignment/>
      <protection/>
    </xf>
    <xf numFmtId="0" fontId="0" fillId="0" borderId="109" xfId="89" applyFont="1" applyBorder="1">
      <alignment/>
      <protection/>
    </xf>
    <xf numFmtId="38" fontId="0" fillId="0" borderId="110" xfId="60" applyFont="1" applyBorder="1" applyAlignment="1">
      <alignment/>
    </xf>
    <xf numFmtId="0" fontId="0" fillId="0" borderId="96" xfId="89" applyFont="1" applyBorder="1">
      <alignment/>
      <protection/>
    </xf>
    <xf numFmtId="0" fontId="0" fillId="0" borderId="39" xfId="89" applyFont="1" applyBorder="1">
      <alignment/>
      <protection/>
    </xf>
    <xf numFmtId="0" fontId="0" fillId="0" borderId="97" xfId="89" applyFont="1" applyBorder="1">
      <alignment/>
      <protection/>
    </xf>
    <xf numFmtId="0" fontId="0" fillId="0" borderId="0" xfId="89" applyFont="1" applyAlignment="1">
      <alignment horizontal="center"/>
      <protection/>
    </xf>
    <xf numFmtId="38" fontId="0" fillId="0" borderId="111" xfId="60" applyFont="1" applyBorder="1" applyAlignment="1">
      <alignment/>
    </xf>
    <xf numFmtId="38" fontId="0" fillId="0" borderId="112" xfId="60" applyFont="1" applyBorder="1" applyAlignment="1">
      <alignment/>
    </xf>
    <xf numFmtId="0" fontId="0" fillId="0" borderId="99" xfId="89" applyFont="1" applyBorder="1">
      <alignment/>
      <protection/>
    </xf>
    <xf numFmtId="38" fontId="0" fillId="0" borderId="113" xfId="60" applyFont="1" applyBorder="1" applyAlignment="1">
      <alignment/>
    </xf>
    <xf numFmtId="0" fontId="0" fillId="0" borderId="0" xfId="89" applyFont="1" applyBorder="1">
      <alignment/>
      <protection/>
    </xf>
    <xf numFmtId="0" fontId="0" fillId="0" borderId="0" xfId="86" applyFont="1">
      <alignment/>
      <protection/>
    </xf>
    <xf numFmtId="0" fontId="0" fillId="0" borderId="95" xfId="86" applyFont="1" applyBorder="1">
      <alignment/>
      <protection/>
    </xf>
    <xf numFmtId="0" fontId="0" fillId="0" borderId="54" xfId="86" applyFont="1" applyBorder="1">
      <alignment/>
      <protection/>
    </xf>
    <xf numFmtId="38" fontId="0" fillId="0" borderId="109" xfId="60" applyFont="1" applyBorder="1" applyAlignment="1">
      <alignment/>
    </xf>
    <xf numFmtId="0" fontId="0" fillId="0" borderId="96" xfId="86" applyFont="1" applyBorder="1">
      <alignment/>
      <protection/>
    </xf>
    <xf numFmtId="38" fontId="0" fillId="0" borderId="39" xfId="60" applyFont="1" applyBorder="1" applyAlignment="1">
      <alignment/>
    </xf>
    <xf numFmtId="38" fontId="0" fillId="0" borderId="114" xfId="60" applyFont="1" applyBorder="1" applyAlignment="1">
      <alignment/>
    </xf>
    <xf numFmtId="38" fontId="0" fillId="0" borderId="115" xfId="60" applyFont="1" applyBorder="1" applyAlignment="1">
      <alignment/>
    </xf>
    <xf numFmtId="0" fontId="0" fillId="0" borderId="97" xfId="86" applyFont="1" applyBorder="1">
      <alignment/>
      <protection/>
    </xf>
    <xf numFmtId="38" fontId="0" fillId="0" borderId="116" xfId="60" applyFont="1" applyBorder="1" applyAlignment="1">
      <alignment/>
    </xf>
    <xf numFmtId="0" fontId="0" fillId="0" borderId="98" xfId="86" applyFont="1" applyBorder="1">
      <alignment/>
      <protection/>
    </xf>
    <xf numFmtId="0" fontId="0" fillId="0" borderId="117" xfId="86" applyFont="1" applyBorder="1">
      <alignment/>
      <protection/>
    </xf>
    <xf numFmtId="0" fontId="0" fillId="0" borderId="99" xfId="86" applyFont="1" applyBorder="1">
      <alignment/>
      <protection/>
    </xf>
    <xf numFmtId="38" fontId="0" fillId="0" borderId="118" xfId="60" applyFont="1" applyBorder="1" applyAlignment="1">
      <alignment/>
    </xf>
    <xf numFmtId="38" fontId="0" fillId="0" borderId="119" xfId="60" applyFont="1" applyBorder="1" applyAlignment="1">
      <alignment/>
    </xf>
    <xf numFmtId="0" fontId="0" fillId="0" borderId="0" xfId="85" applyFont="1">
      <alignment/>
      <protection/>
    </xf>
    <xf numFmtId="38" fontId="0" fillId="0" borderId="95" xfId="60" applyFont="1" applyBorder="1" applyAlignment="1">
      <alignment/>
    </xf>
    <xf numFmtId="38" fontId="0" fillId="0" borderId="54" xfId="60" applyFont="1" applyBorder="1" applyAlignment="1">
      <alignment/>
    </xf>
    <xf numFmtId="38" fontId="0" fillId="0" borderId="96" xfId="60" applyFont="1" applyBorder="1" applyAlignment="1">
      <alignment/>
    </xf>
    <xf numFmtId="38" fontId="0" fillId="0" borderId="97" xfId="60" applyFont="1" applyBorder="1" applyAlignment="1">
      <alignment/>
    </xf>
    <xf numFmtId="38" fontId="0" fillId="0" borderId="120" xfId="60" applyFont="1" applyBorder="1" applyAlignment="1">
      <alignment/>
    </xf>
    <xf numFmtId="38" fontId="0" fillId="0" borderId="98" xfId="60" applyFont="1" applyBorder="1" applyAlignment="1">
      <alignment/>
    </xf>
    <xf numFmtId="38" fontId="0" fillId="0" borderId="121" xfId="60" applyFont="1" applyBorder="1" applyAlignment="1">
      <alignment/>
    </xf>
    <xf numFmtId="38" fontId="0" fillId="0" borderId="99" xfId="60" applyFont="1" applyBorder="1" applyAlignment="1">
      <alignment/>
    </xf>
    <xf numFmtId="38" fontId="0" fillId="0" borderId="0" xfId="60" applyFont="1" applyBorder="1" applyAlignment="1">
      <alignment/>
    </xf>
    <xf numFmtId="0" fontId="0" fillId="0" borderId="0" xfId="88" applyFont="1" applyAlignment="1">
      <alignment horizontal="center"/>
      <protection/>
    </xf>
    <xf numFmtId="0" fontId="0" fillId="0" borderId="0" xfId="88" applyFont="1">
      <alignment/>
      <protection/>
    </xf>
    <xf numFmtId="0" fontId="0" fillId="0" borderId="0" xfId="88" applyFont="1" applyAlignment="1">
      <alignment horizontal="center"/>
      <protection/>
    </xf>
    <xf numFmtId="0" fontId="0" fillId="0" borderId="122" xfId="88" applyFont="1" applyBorder="1" applyAlignment="1">
      <alignment horizontal="center"/>
      <protection/>
    </xf>
    <xf numFmtId="0" fontId="0" fillId="0" borderId="123" xfId="88" applyFont="1" applyBorder="1" applyAlignment="1">
      <alignment horizontal="center"/>
      <protection/>
    </xf>
    <xf numFmtId="0" fontId="0" fillId="48" borderId="80" xfId="88" applyFont="1" applyFill="1" applyBorder="1">
      <alignment/>
      <protection/>
    </xf>
    <xf numFmtId="0" fontId="0" fillId="48" borderId="124" xfId="88" applyFont="1" applyFill="1" applyBorder="1">
      <alignment/>
      <protection/>
    </xf>
    <xf numFmtId="0" fontId="0" fillId="0" borderId="125" xfId="88" applyFont="1" applyBorder="1" applyAlignment="1">
      <alignment horizontal="center"/>
      <protection/>
    </xf>
    <xf numFmtId="0" fontId="0" fillId="0" borderId="126" xfId="88" applyFont="1" applyBorder="1" applyAlignment="1">
      <alignment horizontal="center"/>
      <protection/>
    </xf>
    <xf numFmtId="38" fontId="0" fillId="0" borderId="49" xfId="60" applyFont="1" applyBorder="1" applyAlignment="1">
      <alignment/>
    </xf>
    <xf numFmtId="0" fontId="0" fillId="0" borderId="127" xfId="88" applyFont="1" applyBorder="1" applyAlignment="1">
      <alignment horizontal="center"/>
      <protection/>
    </xf>
    <xf numFmtId="178" fontId="0" fillId="0" borderId="0" xfId="0" applyNumberFormat="1" applyFont="1" applyAlignment="1">
      <alignment vertical="center"/>
    </xf>
    <xf numFmtId="38" fontId="0" fillId="0" borderId="55" xfId="60" applyFont="1" applyBorder="1" applyAlignment="1" applyProtection="1">
      <alignment/>
      <protection/>
    </xf>
    <xf numFmtId="178" fontId="0" fillId="0" borderId="128" xfId="0" applyNumberFormat="1" applyFont="1" applyBorder="1" applyAlignment="1">
      <alignment vertical="center"/>
    </xf>
    <xf numFmtId="0" fontId="0" fillId="0" borderId="0" xfId="80" applyFont="1">
      <alignment/>
      <protection/>
    </xf>
    <xf numFmtId="178" fontId="0" fillId="0" borderId="129" xfId="53" applyNumberFormat="1" applyFont="1" applyBorder="1" applyAlignment="1">
      <alignment/>
    </xf>
    <xf numFmtId="178" fontId="0" fillId="0" borderId="130" xfId="53" applyNumberFormat="1" applyFont="1" applyBorder="1" applyAlignment="1">
      <alignment/>
    </xf>
    <xf numFmtId="178" fontId="0" fillId="0" borderId="131" xfId="53" applyNumberFormat="1" applyFont="1" applyBorder="1" applyAlignment="1">
      <alignment/>
    </xf>
    <xf numFmtId="178" fontId="0" fillId="0" borderId="97" xfId="53" applyNumberFormat="1" applyFont="1" applyBorder="1" applyAlignment="1">
      <alignment/>
    </xf>
    <xf numFmtId="178" fontId="0" fillId="0" borderId="132" xfId="53" applyNumberFormat="1" applyFont="1" applyBorder="1" applyAlignment="1">
      <alignment/>
    </xf>
    <xf numFmtId="178" fontId="0" fillId="0" borderId="133" xfId="53" applyNumberFormat="1" applyFont="1" applyBorder="1" applyAlignment="1">
      <alignment/>
    </xf>
    <xf numFmtId="0" fontId="0" fillId="34" borderId="16" xfId="80" applyNumberFormat="1" applyFont="1" applyFill="1" applyBorder="1" applyAlignment="1">
      <alignment horizontal="left"/>
      <protection/>
    </xf>
    <xf numFmtId="0" fontId="0" fillId="0" borderId="134" xfId="53" applyNumberFormat="1" applyFont="1" applyBorder="1" applyAlignment="1">
      <alignment/>
    </xf>
    <xf numFmtId="0" fontId="0" fillId="34" borderId="16" xfId="80" applyNumberFormat="1" applyFont="1" applyFill="1" applyBorder="1">
      <alignment/>
      <protection/>
    </xf>
    <xf numFmtId="0" fontId="0" fillId="34" borderId="135" xfId="80" applyNumberFormat="1" applyFont="1" applyFill="1" applyBorder="1" applyAlignment="1">
      <alignment/>
      <protection/>
    </xf>
    <xf numFmtId="178" fontId="0" fillId="0" borderId="136" xfId="53" applyNumberFormat="1" applyFont="1" applyBorder="1" applyAlignment="1">
      <alignment/>
    </xf>
    <xf numFmtId="178" fontId="0" fillId="0" borderId="137" xfId="53" applyNumberFormat="1" applyFont="1" applyBorder="1" applyAlignment="1">
      <alignment/>
    </xf>
    <xf numFmtId="178" fontId="0" fillId="0" borderId="138" xfId="53" applyNumberFormat="1" applyFont="1" applyBorder="1" applyAlignment="1">
      <alignment/>
    </xf>
    <xf numFmtId="0" fontId="0" fillId="0" borderId="0" xfId="81" applyFont="1">
      <alignment/>
      <protection/>
    </xf>
    <xf numFmtId="38" fontId="0" fillId="0" borderId="0" xfId="60" applyFont="1" applyFill="1" applyBorder="1" applyAlignment="1">
      <alignment horizontal="center"/>
    </xf>
    <xf numFmtId="0" fontId="0" fillId="0" borderId="95" xfId="81" applyFont="1" applyBorder="1">
      <alignment/>
      <protection/>
    </xf>
    <xf numFmtId="0" fontId="0" fillId="0" borderId="0" xfId="0" applyFont="1" applyAlignment="1">
      <alignment vertical="center"/>
    </xf>
    <xf numFmtId="0" fontId="0" fillId="0" borderId="54" xfId="81" applyFont="1" applyBorder="1">
      <alignment/>
      <protection/>
    </xf>
    <xf numFmtId="0" fontId="0" fillId="0" borderId="96" xfId="81" applyFont="1" applyBorder="1">
      <alignment/>
      <protection/>
    </xf>
    <xf numFmtId="0" fontId="0" fillId="0" borderId="97" xfId="81" applyFont="1" applyBorder="1">
      <alignment/>
      <protection/>
    </xf>
    <xf numFmtId="38" fontId="0" fillId="0" borderId="0" xfId="0" applyNumberFormat="1" applyFont="1" applyAlignment="1">
      <alignment vertical="center"/>
    </xf>
    <xf numFmtId="0" fontId="0" fillId="0" borderId="98" xfId="81" applyFont="1" applyBorder="1">
      <alignment/>
      <protection/>
    </xf>
    <xf numFmtId="180" fontId="0" fillId="0" borderId="34" xfId="60" applyNumberFormat="1" applyFont="1" applyBorder="1" applyAlignment="1">
      <alignment/>
    </xf>
    <xf numFmtId="0" fontId="0" fillId="0" borderId="99" xfId="81" applyFont="1" applyBorder="1">
      <alignment/>
      <protection/>
    </xf>
    <xf numFmtId="38" fontId="0" fillId="0" borderId="139" xfId="60" applyFont="1" applyBorder="1" applyAlignment="1">
      <alignment/>
    </xf>
    <xf numFmtId="38" fontId="0" fillId="0" borderId="140" xfId="60" applyFont="1" applyBorder="1" applyAlignment="1">
      <alignment/>
    </xf>
    <xf numFmtId="38" fontId="0" fillId="0" borderId="0" xfId="60" applyFont="1" applyFill="1" applyBorder="1" applyAlignment="1">
      <alignment horizontal="left"/>
    </xf>
    <xf numFmtId="38" fontId="0" fillId="0" borderId="0" xfId="81" applyNumberFormat="1" applyFont="1">
      <alignment/>
      <protection/>
    </xf>
    <xf numFmtId="38" fontId="0" fillId="39" borderId="0" xfId="60" applyFont="1" applyFill="1" applyAlignment="1">
      <alignment/>
    </xf>
    <xf numFmtId="0" fontId="0" fillId="0" borderId="0" xfId="83" applyFont="1">
      <alignment/>
      <protection/>
    </xf>
    <xf numFmtId="38" fontId="0" fillId="36" borderId="141" xfId="60" applyFont="1" applyFill="1" applyBorder="1" applyAlignment="1">
      <alignment/>
    </xf>
    <xf numFmtId="3" fontId="0" fillId="0" borderId="142" xfId="83" applyNumberFormat="1" applyFont="1" applyFill="1" applyBorder="1" applyAlignment="1">
      <alignment/>
      <protection/>
    </xf>
    <xf numFmtId="3" fontId="0" fillId="0" borderId="143" xfId="83" applyNumberFormat="1" applyFont="1" applyFill="1" applyBorder="1" applyAlignment="1">
      <alignment/>
      <protection/>
    </xf>
    <xf numFmtId="38" fontId="0" fillId="0" borderId="143" xfId="60" applyFont="1" applyBorder="1" applyAlignment="1" applyProtection="1">
      <alignment/>
      <protection/>
    </xf>
    <xf numFmtId="3" fontId="0" fillId="0" borderId="143" xfId="60" applyNumberFormat="1" applyFont="1" applyBorder="1" applyAlignment="1" applyProtection="1">
      <alignment/>
      <protection/>
    </xf>
    <xf numFmtId="38" fontId="0" fillId="0" borderId="144" xfId="60" applyFont="1" applyBorder="1" applyAlignment="1" applyProtection="1">
      <alignment/>
      <protection/>
    </xf>
    <xf numFmtId="38" fontId="0" fillId="0" borderId="145" xfId="60" applyFont="1" applyBorder="1" applyAlignment="1">
      <alignment/>
    </xf>
    <xf numFmtId="178" fontId="0" fillId="0" borderId="30" xfId="83" applyNumberFormat="1" applyFont="1" applyFill="1" applyBorder="1" applyAlignment="1">
      <alignment/>
      <protection/>
    </xf>
    <xf numFmtId="178" fontId="0" fillId="0" borderId="49" xfId="83" applyNumberFormat="1" applyFont="1" applyFill="1" applyBorder="1" applyAlignment="1">
      <alignment/>
      <protection/>
    </xf>
    <xf numFmtId="178" fontId="0" fillId="0" borderId="49" xfId="83" applyNumberFormat="1" applyFont="1" applyBorder="1" applyAlignment="1">
      <alignment/>
      <protection/>
    </xf>
    <xf numFmtId="178" fontId="0" fillId="0" borderId="146" xfId="83" applyNumberFormat="1" applyFont="1" applyBorder="1" applyAlignment="1">
      <alignment/>
      <protection/>
    </xf>
    <xf numFmtId="178" fontId="0" fillId="0" borderId="0" xfId="83" applyNumberFormat="1" applyFont="1">
      <alignment/>
      <protection/>
    </xf>
    <xf numFmtId="38" fontId="0" fillId="36" borderId="147" xfId="60" applyFont="1" applyFill="1" applyBorder="1" applyAlignment="1">
      <alignment/>
    </xf>
    <xf numFmtId="3" fontId="0" fillId="0" borderId="148" xfId="83" applyNumberFormat="1" applyFont="1" applyFill="1" applyBorder="1" applyAlignment="1">
      <alignment/>
      <protection/>
    </xf>
    <xf numFmtId="3" fontId="0" fillId="0" borderId="149" xfId="83" applyNumberFormat="1" applyFont="1" applyFill="1" applyBorder="1" applyAlignment="1">
      <alignment/>
      <protection/>
    </xf>
    <xf numFmtId="3" fontId="0" fillId="0" borderId="149" xfId="60" applyNumberFormat="1" applyFont="1" applyBorder="1" applyAlignment="1" applyProtection="1">
      <alignment/>
      <protection/>
    </xf>
    <xf numFmtId="38" fontId="0" fillId="0" borderId="150" xfId="60" applyFont="1" applyBorder="1" applyAlignment="1">
      <alignment/>
    </xf>
    <xf numFmtId="178" fontId="0" fillId="0" borderId="151" xfId="83" applyNumberFormat="1" applyFont="1" applyFill="1" applyBorder="1" applyAlignment="1">
      <alignment/>
      <protection/>
    </xf>
    <xf numFmtId="178" fontId="0" fillId="0" borderId="152" xfId="83" applyNumberFormat="1" applyFont="1" applyFill="1" applyBorder="1" applyAlignment="1">
      <alignment/>
      <protection/>
    </xf>
    <xf numFmtId="178" fontId="0" fillId="0" borderId="152" xfId="53" applyNumberFormat="1" applyFont="1" applyBorder="1" applyAlignment="1">
      <alignment/>
    </xf>
    <xf numFmtId="178" fontId="0" fillId="0" borderId="153" xfId="53" applyNumberFormat="1" applyFont="1" applyBorder="1" applyAlignment="1">
      <alignment/>
    </xf>
    <xf numFmtId="38" fontId="0" fillId="36" borderId="154" xfId="60" applyFont="1" applyFill="1" applyBorder="1" applyAlignment="1">
      <alignment/>
    </xf>
    <xf numFmtId="3" fontId="0" fillId="0" borderId="155" xfId="83" applyNumberFormat="1" applyFont="1" applyFill="1" applyBorder="1" applyAlignment="1">
      <alignment/>
      <protection/>
    </xf>
    <xf numFmtId="3" fontId="0" fillId="0" borderId="55" xfId="83" applyNumberFormat="1" applyFont="1" applyFill="1" applyBorder="1" applyAlignment="1">
      <alignment/>
      <protection/>
    </xf>
    <xf numFmtId="38" fontId="0" fillId="0" borderId="156" xfId="60" applyFont="1" applyBorder="1" applyAlignment="1">
      <alignment/>
    </xf>
    <xf numFmtId="178" fontId="0" fillId="0" borderId="157" xfId="53" applyNumberFormat="1" applyFont="1" applyBorder="1" applyAlignment="1">
      <alignment/>
    </xf>
    <xf numFmtId="178" fontId="0" fillId="0" borderId="158" xfId="83" applyNumberFormat="1" applyFont="1" applyFill="1" applyBorder="1" applyAlignment="1">
      <alignment/>
      <protection/>
    </xf>
    <xf numFmtId="178" fontId="0" fillId="0" borderId="159" xfId="83" applyNumberFormat="1" applyFont="1" applyFill="1" applyBorder="1" applyAlignment="1">
      <alignment/>
      <protection/>
    </xf>
    <xf numFmtId="178" fontId="0" fillId="0" borderId="159" xfId="53" applyNumberFormat="1" applyFont="1" applyBorder="1" applyAlignment="1">
      <alignment/>
    </xf>
    <xf numFmtId="178" fontId="0" fillId="0" borderId="160" xfId="53" applyNumberFormat="1" applyFont="1" applyBorder="1" applyAlignment="1">
      <alignment/>
    </xf>
    <xf numFmtId="38" fontId="0" fillId="36" borderId="161" xfId="60" applyFont="1" applyFill="1" applyBorder="1" applyAlignment="1">
      <alignment/>
    </xf>
    <xf numFmtId="3" fontId="0" fillId="0" borderId="162" xfId="83" applyNumberFormat="1" applyFont="1" applyFill="1" applyBorder="1" applyAlignment="1">
      <alignment/>
      <protection/>
    </xf>
    <xf numFmtId="3" fontId="0" fillId="0" borderId="163" xfId="83" applyNumberFormat="1" applyFont="1" applyFill="1" applyBorder="1" applyAlignment="1">
      <alignment/>
      <protection/>
    </xf>
    <xf numFmtId="38" fontId="0" fillId="0" borderId="163" xfId="60" applyFont="1" applyBorder="1" applyAlignment="1" applyProtection="1">
      <alignment/>
      <protection/>
    </xf>
    <xf numFmtId="3" fontId="0" fillId="0" borderId="163" xfId="60" applyNumberFormat="1" applyFont="1" applyBorder="1" applyAlignment="1" applyProtection="1">
      <alignment/>
      <protection/>
    </xf>
    <xf numFmtId="38" fontId="0" fillId="0" borderId="161" xfId="60" applyFont="1" applyBorder="1" applyAlignment="1" applyProtection="1">
      <alignment/>
      <protection/>
    </xf>
    <xf numFmtId="38" fontId="0" fillId="0" borderId="164" xfId="60" applyFont="1" applyBorder="1" applyAlignment="1">
      <alignment/>
    </xf>
    <xf numFmtId="3" fontId="0" fillId="0" borderId="55" xfId="60" applyNumberFormat="1" applyFont="1" applyBorder="1" applyAlignment="1" applyProtection="1">
      <alignment/>
      <protection/>
    </xf>
    <xf numFmtId="38" fontId="0" fillId="0" borderId="154" xfId="60" applyFont="1" applyBorder="1" applyAlignment="1" applyProtection="1">
      <alignment/>
      <protection/>
    </xf>
    <xf numFmtId="178" fontId="0" fillId="0" borderId="165" xfId="53" applyNumberFormat="1" applyFont="1" applyBorder="1" applyAlignment="1">
      <alignment/>
    </xf>
    <xf numFmtId="178" fontId="0" fillId="0" borderId="166" xfId="53" applyNumberFormat="1" applyFont="1" applyBorder="1" applyAlignment="1">
      <alignment/>
    </xf>
    <xf numFmtId="178" fontId="0" fillId="0" borderId="167" xfId="83" applyNumberFormat="1" applyFont="1" applyFill="1" applyBorder="1" applyAlignment="1">
      <alignment/>
      <protection/>
    </xf>
    <xf numFmtId="178" fontId="0" fillId="0" borderId="167" xfId="53" applyNumberFormat="1" applyFont="1" applyBorder="1" applyAlignment="1">
      <alignment/>
    </xf>
    <xf numFmtId="178" fontId="0" fillId="0" borderId="168" xfId="53" applyNumberFormat="1" applyFont="1" applyBorder="1" applyAlignment="1">
      <alignment/>
    </xf>
    <xf numFmtId="0" fontId="0" fillId="36" borderId="169" xfId="83" applyFont="1" applyFill="1" applyBorder="1">
      <alignment/>
      <protection/>
    </xf>
    <xf numFmtId="3" fontId="0" fillId="0" borderId="170" xfId="83" applyNumberFormat="1" applyFont="1" applyFill="1" applyBorder="1" applyAlignment="1">
      <alignment/>
      <protection/>
    </xf>
    <xf numFmtId="3" fontId="0" fillId="0" borderId="51" xfId="83" applyNumberFormat="1" applyFont="1" applyFill="1" applyBorder="1" applyAlignment="1">
      <alignment/>
      <protection/>
    </xf>
    <xf numFmtId="3" fontId="0" fillId="0" borderId="51" xfId="83" applyNumberFormat="1" applyFont="1" applyBorder="1" applyProtection="1">
      <alignment/>
      <protection/>
    </xf>
    <xf numFmtId="38" fontId="0" fillId="0" borderId="171" xfId="60" applyFont="1" applyBorder="1" applyAlignment="1">
      <alignment/>
    </xf>
    <xf numFmtId="178" fontId="0" fillId="0" borderId="130" xfId="83" applyNumberFormat="1" applyFont="1" applyBorder="1">
      <alignment/>
      <protection/>
    </xf>
    <xf numFmtId="178" fontId="0" fillId="0" borderId="130" xfId="83" applyNumberFormat="1" applyFont="1" applyFill="1" applyBorder="1" applyAlignment="1">
      <alignment/>
      <protection/>
    </xf>
    <xf numFmtId="178" fontId="0" fillId="0" borderId="172" xfId="83" applyNumberFormat="1" applyFont="1" applyBorder="1" applyProtection="1">
      <alignment/>
      <protection/>
    </xf>
    <xf numFmtId="0" fontId="0" fillId="36" borderId="147" xfId="83" applyFont="1" applyFill="1" applyBorder="1">
      <alignment/>
      <protection/>
    </xf>
    <xf numFmtId="3" fontId="0" fillId="0" borderId="149" xfId="83" applyNumberFormat="1" applyFont="1" applyBorder="1" applyProtection="1">
      <alignment/>
      <protection/>
    </xf>
    <xf numFmtId="37" fontId="0" fillId="0" borderId="147" xfId="83" applyNumberFormat="1" applyFont="1" applyBorder="1" applyProtection="1">
      <alignment/>
      <protection/>
    </xf>
    <xf numFmtId="178" fontId="0" fillId="0" borderId="132" xfId="83" applyNumberFormat="1" applyFont="1" applyBorder="1">
      <alignment/>
      <protection/>
    </xf>
    <xf numFmtId="178" fontId="0" fillId="0" borderId="31" xfId="83" applyNumberFormat="1" applyFont="1" applyFill="1" applyBorder="1" applyAlignment="1">
      <alignment/>
      <protection/>
    </xf>
    <xf numFmtId="0" fontId="0" fillId="36" borderId="154" xfId="83" applyFont="1" applyFill="1" applyBorder="1">
      <alignment/>
      <protection/>
    </xf>
    <xf numFmtId="0" fontId="0" fillId="0" borderId="55" xfId="83" applyNumberFormat="1" applyFont="1" applyFill="1" applyBorder="1" applyAlignment="1">
      <alignment/>
      <protection/>
    </xf>
    <xf numFmtId="178" fontId="0" fillId="0" borderId="157" xfId="83" applyNumberFormat="1" applyFont="1" applyBorder="1">
      <alignment/>
      <protection/>
    </xf>
    <xf numFmtId="178" fontId="0" fillId="0" borderId="157" xfId="83" applyNumberFormat="1" applyFont="1" applyFill="1" applyBorder="1" applyAlignment="1">
      <alignment/>
      <protection/>
    </xf>
    <xf numFmtId="0" fontId="0" fillId="36" borderId="144" xfId="83" applyFont="1" applyFill="1" applyBorder="1">
      <alignment/>
      <protection/>
    </xf>
    <xf numFmtId="3" fontId="0" fillId="38" borderId="143" xfId="83" applyNumberFormat="1" applyFont="1" applyFill="1" applyBorder="1" applyProtection="1">
      <alignment/>
      <protection/>
    </xf>
    <xf numFmtId="38" fontId="0" fillId="38" borderId="173" xfId="60" applyFont="1" applyFill="1" applyBorder="1" applyAlignment="1">
      <alignment/>
    </xf>
    <xf numFmtId="0" fontId="0" fillId="38" borderId="161" xfId="83" applyFont="1" applyFill="1" applyBorder="1">
      <alignment/>
      <protection/>
    </xf>
    <xf numFmtId="3" fontId="0" fillId="38" borderId="163" xfId="83" applyNumberFormat="1" applyFont="1" applyFill="1" applyBorder="1" applyProtection="1">
      <alignment/>
      <protection/>
    </xf>
    <xf numFmtId="178" fontId="0" fillId="0" borderId="132" xfId="83" applyNumberFormat="1" applyFont="1" applyFill="1" applyBorder="1" applyAlignment="1">
      <alignment/>
      <protection/>
    </xf>
    <xf numFmtId="3" fontId="0" fillId="38" borderId="149" xfId="83" applyNumberFormat="1" applyFont="1" applyFill="1" applyBorder="1" applyProtection="1">
      <alignment/>
      <protection/>
    </xf>
    <xf numFmtId="38" fontId="0" fillId="0" borderId="174" xfId="60" applyFont="1" applyBorder="1" applyAlignment="1">
      <alignment/>
    </xf>
    <xf numFmtId="0" fontId="0" fillId="38" borderId="166" xfId="83" applyFont="1" applyFill="1" applyBorder="1">
      <alignment/>
      <protection/>
    </xf>
    <xf numFmtId="3" fontId="0" fillId="0" borderId="175" xfId="83" applyNumberFormat="1" applyFont="1" applyFill="1" applyBorder="1" applyAlignment="1">
      <alignment/>
      <protection/>
    </xf>
    <xf numFmtId="3" fontId="0" fillId="0" borderId="176" xfId="83" applyNumberFormat="1" applyFont="1" applyFill="1" applyBorder="1" applyAlignment="1">
      <alignment/>
      <protection/>
    </xf>
    <xf numFmtId="3" fontId="0" fillId="38" borderId="176" xfId="83" applyNumberFormat="1" applyFont="1" applyFill="1" applyBorder="1">
      <alignment/>
      <protection/>
    </xf>
    <xf numFmtId="38" fontId="0" fillId="38" borderId="171" xfId="60" applyFont="1" applyFill="1" applyBorder="1" applyAlignment="1">
      <alignment/>
    </xf>
    <xf numFmtId="3" fontId="0" fillId="0" borderId="147" xfId="83" applyNumberFormat="1" applyFont="1" applyFill="1" applyBorder="1" applyAlignment="1">
      <alignment/>
      <protection/>
    </xf>
    <xf numFmtId="38" fontId="0" fillId="38" borderId="174" xfId="60" applyFont="1" applyFill="1" applyBorder="1" applyAlignment="1">
      <alignment/>
    </xf>
    <xf numFmtId="3" fontId="0" fillId="0" borderId="161" xfId="83" applyNumberFormat="1" applyFont="1" applyFill="1" applyBorder="1" applyAlignment="1">
      <alignment/>
      <protection/>
    </xf>
    <xf numFmtId="178" fontId="0" fillId="0" borderId="177" xfId="53" applyNumberFormat="1" applyFont="1" applyBorder="1" applyAlignment="1">
      <alignment/>
    </xf>
    <xf numFmtId="178" fontId="0" fillId="0" borderId="178" xfId="83" applyNumberFormat="1" applyFont="1" applyFill="1" applyBorder="1" applyAlignment="1">
      <alignment/>
      <protection/>
    </xf>
    <xf numFmtId="178" fontId="0" fillId="0" borderId="179" xfId="83" applyNumberFormat="1" applyFont="1" applyFill="1" applyBorder="1" applyAlignment="1">
      <alignment/>
      <protection/>
    </xf>
    <xf numFmtId="178" fontId="0" fillId="0" borderId="177" xfId="83" applyNumberFormat="1" applyFont="1" applyFill="1" applyBorder="1" applyAlignment="1">
      <alignment/>
      <protection/>
    </xf>
    <xf numFmtId="178" fontId="0" fillId="0" borderId="180" xfId="53" applyNumberFormat="1" applyFont="1" applyBorder="1" applyAlignment="1">
      <alignment/>
    </xf>
    <xf numFmtId="38" fontId="0" fillId="36" borderId="132" xfId="60" applyFont="1" applyFill="1" applyBorder="1" applyAlignment="1">
      <alignment/>
    </xf>
    <xf numFmtId="3" fontId="0" fillId="0" borderId="30" xfId="83" applyNumberFormat="1" applyFont="1" applyFill="1" applyBorder="1" applyAlignment="1">
      <alignment/>
      <protection/>
    </xf>
    <xf numFmtId="3" fontId="0" fillId="0" borderId="31" xfId="83" applyNumberFormat="1" applyFont="1" applyFill="1" applyBorder="1" applyAlignment="1">
      <alignment/>
      <protection/>
    </xf>
    <xf numFmtId="3" fontId="0" fillId="0" borderId="132" xfId="83" applyNumberFormat="1" applyFont="1" applyFill="1" applyBorder="1" applyAlignment="1">
      <alignment/>
      <protection/>
    </xf>
    <xf numFmtId="38" fontId="0" fillId="0" borderId="181" xfId="60" applyFont="1" applyBorder="1" applyAlignment="1">
      <alignment/>
    </xf>
    <xf numFmtId="3" fontId="0" fillId="0" borderId="154" xfId="83" applyNumberFormat="1" applyFont="1" applyFill="1" applyBorder="1" applyAlignment="1">
      <alignment/>
      <protection/>
    </xf>
    <xf numFmtId="38" fontId="0" fillId="0" borderId="182" xfId="60" applyFont="1" applyBorder="1" applyAlignment="1">
      <alignment/>
    </xf>
    <xf numFmtId="178" fontId="0" fillId="0" borderId="0" xfId="53" applyNumberFormat="1" applyFont="1" applyAlignment="1">
      <alignment/>
    </xf>
    <xf numFmtId="38" fontId="0" fillId="0" borderId="183" xfId="60" applyFont="1" applyBorder="1" applyAlignment="1">
      <alignment/>
    </xf>
    <xf numFmtId="178" fontId="0" fillId="0" borderId="42" xfId="83" applyNumberFormat="1" applyFont="1" applyFill="1" applyBorder="1" applyAlignment="1">
      <alignment/>
      <protection/>
    </xf>
    <xf numFmtId="178" fontId="0" fillId="0" borderId="43" xfId="83" applyNumberFormat="1" applyFont="1" applyFill="1" applyBorder="1" applyAlignment="1">
      <alignment/>
      <protection/>
    </xf>
    <xf numFmtId="178" fontId="0" fillId="0" borderId="137" xfId="83" applyNumberFormat="1" applyFont="1" applyFill="1" applyBorder="1" applyAlignment="1">
      <alignment/>
      <protection/>
    </xf>
    <xf numFmtId="38" fontId="0" fillId="38" borderId="51" xfId="60" applyFont="1" applyFill="1" applyBorder="1" applyAlignment="1">
      <alignment horizontal="center"/>
    </xf>
    <xf numFmtId="38" fontId="0" fillId="0" borderId="169" xfId="60" applyFont="1" applyBorder="1" applyAlignment="1">
      <alignment horizontal="left"/>
    </xf>
    <xf numFmtId="38" fontId="0" fillId="0" borderId="184" xfId="60" applyFont="1" applyBorder="1" applyAlignment="1">
      <alignment/>
    </xf>
    <xf numFmtId="38" fontId="0" fillId="38" borderId="176" xfId="60" applyFont="1" applyFill="1" applyBorder="1" applyAlignment="1">
      <alignment horizontal="center"/>
    </xf>
    <xf numFmtId="38" fontId="0" fillId="0" borderId="185" xfId="60" applyFont="1" applyBorder="1" applyAlignment="1">
      <alignment horizontal="left"/>
    </xf>
    <xf numFmtId="3" fontId="0" fillId="0" borderId="186" xfId="83" applyNumberFormat="1" applyFont="1" applyFill="1" applyBorder="1" applyAlignment="1">
      <alignment/>
      <protection/>
    </xf>
    <xf numFmtId="38" fontId="0" fillId="0" borderId="187" xfId="60" applyFont="1" applyBorder="1" applyAlignment="1" applyProtection="1">
      <alignment/>
      <protection/>
    </xf>
    <xf numFmtId="3" fontId="0" fillId="0" borderId="187" xfId="83" applyNumberFormat="1" applyFont="1" applyFill="1" applyBorder="1" applyAlignment="1">
      <alignment/>
      <protection/>
    </xf>
    <xf numFmtId="3" fontId="0" fillId="0" borderId="187" xfId="60" applyNumberFormat="1" applyFont="1" applyBorder="1" applyAlignment="1" applyProtection="1">
      <alignment/>
      <protection/>
    </xf>
    <xf numFmtId="38" fontId="0" fillId="0" borderId="185" xfId="60" applyFont="1" applyBorder="1" applyAlignment="1" applyProtection="1">
      <alignment/>
      <protection/>
    </xf>
    <xf numFmtId="38" fontId="0" fillId="0" borderId="188" xfId="60" applyFont="1" applyBorder="1" applyAlignment="1">
      <alignment/>
    </xf>
    <xf numFmtId="178" fontId="0" fillId="38" borderId="31" xfId="53" applyNumberFormat="1" applyFont="1" applyFill="1" applyBorder="1" applyAlignment="1">
      <alignment horizontal="center"/>
    </xf>
    <xf numFmtId="178" fontId="0" fillId="0" borderId="132" xfId="53" applyNumberFormat="1" applyFont="1" applyBorder="1" applyAlignment="1">
      <alignment horizontal="left"/>
    </xf>
    <xf numFmtId="178" fontId="0" fillId="0" borderId="31" xfId="53" applyNumberFormat="1" applyFont="1" applyBorder="1" applyAlignment="1" applyProtection="1">
      <alignment/>
      <protection/>
    </xf>
    <xf numFmtId="178" fontId="0" fillId="0" borderId="132" xfId="53" applyNumberFormat="1" applyFont="1" applyBorder="1" applyAlignment="1" applyProtection="1">
      <alignment/>
      <protection/>
    </xf>
    <xf numFmtId="178" fontId="0" fillId="0" borderId="182" xfId="53" applyNumberFormat="1" applyFont="1" applyBorder="1" applyAlignment="1">
      <alignment/>
    </xf>
    <xf numFmtId="38" fontId="0" fillId="38" borderId="55" xfId="60" applyFont="1" applyFill="1" applyBorder="1" applyAlignment="1">
      <alignment horizontal="center"/>
    </xf>
    <xf numFmtId="38" fontId="0" fillId="0" borderId="154" xfId="60" applyFont="1" applyBorder="1" applyAlignment="1">
      <alignment horizontal="left"/>
    </xf>
    <xf numFmtId="38" fontId="0" fillId="0" borderId="155" xfId="60" applyFont="1" applyBorder="1" applyAlignment="1" applyProtection="1">
      <alignment/>
      <protection/>
    </xf>
    <xf numFmtId="38" fontId="0" fillId="0" borderId="189" xfId="60" applyFont="1" applyBorder="1" applyAlignment="1">
      <alignment/>
    </xf>
    <xf numFmtId="38" fontId="0" fillId="0" borderId="190" xfId="60" applyFont="1" applyBorder="1" applyAlignment="1">
      <alignment/>
    </xf>
    <xf numFmtId="10" fontId="0" fillId="38" borderId="31" xfId="53" applyNumberFormat="1" applyFont="1" applyFill="1" applyBorder="1" applyAlignment="1">
      <alignment horizontal="center"/>
    </xf>
    <xf numFmtId="10" fontId="0" fillId="0" borderId="132" xfId="53" applyNumberFormat="1" applyFont="1" applyBorder="1" applyAlignment="1">
      <alignment horizontal="left"/>
    </xf>
    <xf numFmtId="38" fontId="0" fillId="0" borderId="98" xfId="60" applyFont="1" applyBorder="1" applyAlignment="1">
      <alignment horizontal="left"/>
    </xf>
    <xf numFmtId="38" fontId="0" fillId="0" borderId="191" xfId="60" applyFont="1" applyBorder="1" applyAlignment="1">
      <alignment horizontal="left"/>
    </xf>
    <xf numFmtId="3" fontId="0" fillId="0" borderId="185" xfId="83" applyNumberFormat="1" applyFont="1" applyFill="1" applyBorder="1" applyAlignment="1">
      <alignment/>
      <protection/>
    </xf>
    <xf numFmtId="38" fontId="0" fillId="0" borderId="192" xfId="60" applyFont="1" applyBorder="1" applyAlignment="1">
      <alignment/>
    </xf>
    <xf numFmtId="178" fontId="0" fillId="38" borderId="179" xfId="53" applyNumberFormat="1" applyFont="1" applyFill="1" applyBorder="1" applyAlignment="1">
      <alignment horizontal="center"/>
    </xf>
    <xf numFmtId="178" fontId="0" fillId="0" borderId="121" xfId="53" applyNumberFormat="1" applyFont="1" applyBorder="1" applyAlignment="1">
      <alignment horizontal="left"/>
    </xf>
    <xf numFmtId="178" fontId="0" fillId="0" borderId="179" xfId="53" applyNumberFormat="1" applyFont="1" applyBorder="1" applyAlignment="1" applyProtection="1">
      <alignment/>
      <protection/>
    </xf>
    <xf numFmtId="38" fontId="0" fillId="0" borderId="142" xfId="60" applyFont="1" applyBorder="1" applyAlignment="1" applyProtection="1">
      <alignment/>
      <protection/>
    </xf>
    <xf numFmtId="38" fontId="0" fillId="0" borderId="173" xfId="60" applyFont="1" applyBorder="1" applyAlignment="1">
      <alignment/>
    </xf>
    <xf numFmtId="3" fontId="0" fillId="0" borderId="174" xfId="83" applyNumberFormat="1" applyFont="1" applyBorder="1" applyAlignment="1">
      <alignment/>
      <protection/>
    </xf>
    <xf numFmtId="3" fontId="0" fillId="0" borderId="183" xfId="83" applyNumberFormat="1" applyFont="1" applyBorder="1" applyAlignment="1">
      <alignment/>
      <protection/>
    </xf>
    <xf numFmtId="178" fontId="0" fillId="0" borderId="177" xfId="53" applyNumberFormat="1" applyFont="1" applyBorder="1" applyAlignment="1">
      <alignment horizontal="left"/>
    </xf>
    <xf numFmtId="178" fontId="0" fillId="0" borderId="177" xfId="53" applyNumberFormat="1" applyFont="1" applyBorder="1" applyAlignment="1" applyProtection="1">
      <alignment/>
      <protection/>
    </xf>
    <xf numFmtId="0" fontId="0" fillId="38" borderId="176" xfId="83" applyFont="1" applyFill="1" applyBorder="1" applyAlignment="1">
      <alignment horizontal="center"/>
      <protection/>
    </xf>
    <xf numFmtId="0" fontId="0" fillId="0" borderId="166" xfId="83" applyFont="1" applyBorder="1" applyAlignment="1">
      <alignment horizontal="left"/>
      <protection/>
    </xf>
    <xf numFmtId="37" fontId="0" fillId="0" borderId="175" xfId="83" applyNumberFormat="1" applyFont="1" applyBorder="1" applyProtection="1">
      <alignment/>
      <protection/>
    </xf>
    <xf numFmtId="37" fontId="0" fillId="0" borderId="176" xfId="83" applyNumberFormat="1" applyFont="1" applyBorder="1" applyProtection="1">
      <alignment/>
      <protection/>
    </xf>
    <xf numFmtId="37" fontId="0" fillId="0" borderId="166" xfId="83" applyNumberFormat="1" applyFont="1" applyBorder="1" applyProtection="1">
      <alignment/>
      <protection/>
    </xf>
    <xf numFmtId="0" fontId="0" fillId="0" borderId="185" xfId="83" applyFont="1" applyBorder="1" applyAlignment="1">
      <alignment horizontal="left"/>
      <protection/>
    </xf>
    <xf numFmtId="37" fontId="0" fillId="0" borderId="187" xfId="83" applyNumberFormat="1" applyFont="1" applyBorder="1" applyProtection="1">
      <alignment/>
      <protection/>
    </xf>
    <xf numFmtId="3" fontId="0" fillId="0" borderId="187" xfId="83" applyNumberFormat="1" applyFont="1" applyBorder="1" applyProtection="1">
      <alignment/>
      <protection/>
    </xf>
    <xf numFmtId="37" fontId="0" fillId="0" borderId="185" xfId="83" applyNumberFormat="1" applyFont="1" applyBorder="1" applyProtection="1">
      <alignment/>
      <protection/>
    </xf>
    <xf numFmtId="178" fontId="0" fillId="38" borderId="31" xfId="83" applyNumberFormat="1" applyFont="1" applyFill="1" applyBorder="1" applyAlignment="1">
      <alignment horizontal="center"/>
      <protection/>
    </xf>
    <xf numFmtId="178" fontId="0" fillId="0" borderId="97" xfId="83" applyNumberFormat="1" applyFont="1" applyBorder="1" applyAlignment="1">
      <alignment horizontal="left"/>
      <protection/>
    </xf>
    <xf numFmtId="178" fontId="0" fillId="0" borderId="31" xfId="83" applyNumberFormat="1" applyFont="1" applyBorder="1" applyProtection="1">
      <alignment/>
      <protection/>
    </xf>
    <xf numFmtId="178" fontId="0" fillId="0" borderId="131" xfId="83" applyNumberFormat="1" applyFont="1" applyBorder="1" applyProtection="1">
      <alignment/>
      <protection/>
    </xf>
    <xf numFmtId="0" fontId="0" fillId="38" borderId="55" xfId="83" applyFont="1" applyFill="1" applyBorder="1" applyAlignment="1">
      <alignment horizontal="center"/>
      <protection/>
    </xf>
    <xf numFmtId="0" fontId="0" fillId="0" borderId="154" xfId="83" applyFont="1" applyBorder="1" applyAlignment="1">
      <alignment horizontal="left"/>
      <protection/>
    </xf>
    <xf numFmtId="37" fontId="0" fillId="0" borderId="155" xfId="83" applyNumberFormat="1" applyFont="1" applyBorder="1" applyProtection="1">
      <alignment/>
      <protection/>
    </xf>
    <xf numFmtId="37" fontId="0" fillId="0" borderId="55" xfId="83" applyNumberFormat="1" applyFont="1" applyBorder="1" applyProtection="1">
      <alignment/>
      <protection/>
    </xf>
    <xf numFmtId="3" fontId="0" fillId="0" borderId="187" xfId="83" applyNumberFormat="1" applyFont="1" applyBorder="1">
      <alignment/>
      <protection/>
    </xf>
    <xf numFmtId="178" fontId="0" fillId="0" borderId="132" xfId="83" applyNumberFormat="1" applyFont="1" applyBorder="1" applyAlignment="1">
      <alignment horizontal="left"/>
      <protection/>
    </xf>
    <xf numFmtId="178" fontId="0" fillId="0" borderId="31" xfId="83" applyNumberFormat="1" applyFont="1" applyBorder="1">
      <alignment/>
      <protection/>
    </xf>
    <xf numFmtId="178" fontId="0" fillId="0" borderId="133" xfId="83" applyNumberFormat="1" applyFont="1" applyBorder="1" applyProtection="1">
      <alignment/>
      <protection/>
    </xf>
    <xf numFmtId="3" fontId="0" fillId="0" borderId="193" xfId="83" applyNumberFormat="1" applyFont="1" applyFill="1" applyBorder="1" applyAlignment="1">
      <alignment/>
      <protection/>
    </xf>
    <xf numFmtId="3" fontId="0" fillId="0" borderId="194" xfId="83" applyNumberFormat="1" applyFont="1" applyFill="1" applyBorder="1" applyAlignment="1">
      <alignment/>
      <protection/>
    </xf>
    <xf numFmtId="178" fontId="0" fillId="38" borderId="176" xfId="83" applyNumberFormat="1" applyFont="1" applyFill="1" applyBorder="1" applyAlignment="1">
      <alignment horizontal="center"/>
      <protection/>
    </xf>
    <xf numFmtId="178" fontId="0" fillId="0" borderId="166" xfId="83" applyNumberFormat="1" applyFont="1" applyBorder="1" applyAlignment="1">
      <alignment horizontal="left"/>
      <protection/>
    </xf>
    <xf numFmtId="178" fontId="0" fillId="0" borderId="175" xfId="83" applyNumberFormat="1" applyFont="1" applyFill="1" applyBorder="1" applyAlignment="1">
      <alignment/>
      <protection/>
    </xf>
    <xf numFmtId="178" fontId="0" fillId="0" borderId="176" xfId="83" applyNumberFormat="1" applyFont="1" applyBorder="1">
      <alignment/>
      <protection/>
    </xf>
    <xf numFmtId="178" fontId="0" fillId="0" borderId="166" xfId="83" applyNumberFormat="1" applyFont="1" applyBorder="1">
      <alignment/>
      <protection/>
    </xf>
    <xf numFmtId="178" fontId="0" fillId="0" borderId="182" xfId="83" applyNumberFormat="1" applyFont="1" applyBorder="1" applyProtection="1">
      <alignment/>
      <protection/>
    </xf>
    <xf numFmtId="0" fontId="0" fillId="38" borderId="51" xfId="83" applyFont="1" applyFill="1" applyBorder="1" applyAlignment="1">
      <alignment horizontal="center"/>
      <protection/>
    </xf>
    <xf numFmtId="0" fontId="0" fillId="0" borderId="169" xfId="83" applyFont="1" applyBorder="1" applyAlignment="1">
      <alignment horizontal="left"/>
      <protection/>
    </xf>
    <xf numFmtId="3" fontId="0" fillId="0" borderId="170" xfId="83" applyNumberFormat="1" applyFont="1" applyBorder="1">
      <alignment/>
      <protection/>
    </xf>
    <xf numFmtId="178" fontId="0" fillId="38" borderId="176" xfId="53" applyNumberFormat="1" applyFont="1" applyFill="1" applyBorder="1" applyAlignment="1">
      <alignment horizontal="center"/>
    </xf>
    <xf numFmtId="178" fontId="0" fillId="0" borderId="31" xfId="53" applyNumberFormat="1" applyFont="1" applyBorder="1" applyAlignment="1">
      <alignment/>
    </xf>
    <xf numFmtId="0" fontId="0" fillId="0" borderId="147" xfId="83" applyFont="1" applyBorder="1" applyAlignment="1">
      <alignment horizontal="left"/>
      <protection/>
    </xf>
    <xf numFmtId="3" fontId="0" fillId="0" borderId="155" xfId="83" applyNumberFormat="1" applyFont="1" applyBorder="1">
      <alignment/>
      <protection/>
    </xf>
    <xf numFmtId="0" fontId="0" fillId="0" borderId="191" xfId="83" applyFont="1" applyBorder="1" applyAlignment="1">
      <alignment horizontal="left"/>
      <protection/>
    </xf>
    <xf numFmtId="178" fontId="0" fillId="0" borderId="130" xfId="53" applyNumberFormat="1" applyFont="1" applyBorder="1" applyAlignment="1">
      <alignment horizontal="left"/>
    </xf>
    <xf numFmtId="178" fontId="0" fillId="0" borderId="195" xfId="83" applyNumberFormat="1" applyFont="1" applyFill="1" applyBorder="1" applyAlignment="1">
      <alignment/>
      <protection/>
    </xf>
    <xf numFmtId="3" fontId="0" fillId="0" borderId="196" xfId="83" applyNumberFormat="1" applyFont="1" applyBorder="1">
      <alignment/>
      <protection/>
    </xf>
    <xf numFmtId="3" fontId="0" fillId="0" borderId="197" xfId="83" applyNumberFormat="1" applyFont="1" applyBorder="1">
      <alignment/>
      <protection/>
    </xf>
    <xf numFmtId="178" fontId="0" fillId="38" borderId="179" xfId="83" applyNumberFormat="1" applyFont="1" applyFill="1" applyBorder="1" applyAlignment="1">
      <alignment horizontal="center"/>
      <protection/>
    </xf>
    <xf numFmtId="178" fontId="0" fillId="0" borderId="157" xfId="83" applyNumberFormat="1" applyFont="1" applyBorder="1" applyAlignment="1">
      <alignment horizontal="left"/>
      <protection/>
    </xf>
    <xf numFmtId="178" fontId="0" fillId="0" borderId="198" xfId="83" applyNumberFormat="1" applyFont="1" applyFill="1" applyBorder="1" applyAlignment="1">
      <alignment/>
      <protection/>
    </xf>
    <xf numFmtId="178" fontId="0" fillId="0" borderId="180" xfId="83" applyNumberFormat="1" applyFont="1" applyBorder="1">
      <alignment/>
      <protection/>
    </xf>
    <xf numFmtId="38" fontId="0" fillId="0" borderId="166" xfId="60" applyFont="1" applyBorder="1" applyAlignment="1">
      <alignment horizontal="left"/>
    </xf>
    <xf numFmtId="3" fontId="0" fillId="0" borderId="199" xfId="83" applyNumberFormat="1" applyFont="1" applyFill="1" applyBorder="1" applyAlignment="1">
      <alignment/>
      <protection/>
    </xf>
    <xf numFmtId="37" fontId="0" fillId="0" borderId="200" xfId="83" applyNumberFormat="1" applyFont="1" applyBorder="1" applyProtection="1">
      <alignment/>
      <protection/>
    </xf>
    <xf numFmtId="37" fontId="0" fillId="0" borderId="201" xfId="83" applyNumberFormat="1" applyFont="1" applyBorder="1" applyProtection="1">
      <alignment/>
      <protection/>
    </xf>
    <xf numFmtId="3" fontId="0" fillId="0" borderId="202" xfId="83" applyNumberFormat="1" applyFont="1" applyFill="1" applyBorder="1" applyAlignment="1">
      <alignment/>
      <protection/>
    </xf>
    <xf numFmtId="178" fontId="0" fillId="38" borderId="43" xfId="53" applyNumberFormat="1" applyFont="1" applyFill="1" applyBorder="1" applyAlignment="1">
      <alignment horizontal="center"/>
    </xf>
    <xf numFmtId="178" fontId="0" fillId="0" borderId="137" xfId="53" applyNumberFormat="1" applyFont="1" applyBorder="1" applyAlignment="1">
      <alignment horizontal="left"/>
    </xf>
    <xf numFmtId="178" fontId="0" fillId="0" borderId="43" xfId="53" applyNumberFormat="1" applyFont="1" applyBorder="1" applyAlignment="1" applyProtection="1">
      <alignment/>
      <protection/>
    </xf>
    <xf numFmtId="178" fontId="0" fillId="0" borderId="137" xfId="53" applyNumberFormat="1" applyFont="1" applyBorder="1" applyAlignment="1" applyProtection="1">
      <alignment/>
      <protection/>
    </xf>
    <xf numFmtId="3" fontId="0" fillId="0" borderId="203" xfId="83" applyNumberFormat="1" applyFont="1" applyFill="1" applyBorder="1" applyAlignment="1">
      <alignment/>
      <protection/>
    </xf>
    <xf numFmtId="3" fontId="0" fillId="0" borderId="204" xfId="83" applyNumberFormat="1" applyFont="1" applyFill="1" applyBorder="1" applyAlignment="1">
      <alignment/>
      <protection/>
    </xf>
    <xf numFmtId="3" fontId="0" fillId="0" borderId="169" xfId="83" applyNumberFormat="1" applyFont="1" applyFill="1" applyBorder="1" applyAlignment="1">
      <alignment/>
      <protection/>
    </xf>
    <xf numFmtId="38" fontId="0" fillId="0" borderId="205" xfId="60" applyFont="1" applyBorder="1" applyAlignment="1">
      <alignment/>
    </xf>
    <xf numFmtId="178" fontId="0" fillId="0" borderId="206" xfId="53" applyNumberFormat="1" applyFont="1" applyBorder="1" applyAlignment="1">
      <alignment/>
    </xf>
    <xf numFmtId="3" fontId="0" fillId="0" borderId="144" xfId="83" applyNumberFormat="1" applyFont="1" applyFill="1" applyBorder="1" applyAlignment="1">
      <alignment/>
      <protection/>
    </xf>
    <xf numFmtId="3" fontId="0" fillId="0" borderId="166" xfId="83" applyNumberFormat="1" applyFont="1" applyFill="1" applyBorder="1" applyAlignment="1">
      <alignment/>
      <protection/>
    </xf>
    <xf numFmtId="3" fontId="0" fillId="0" borderId="207" xfId="0" applyNumberFormat="1" applyFont="1" applyBorder="1" applyAlignment="1">
      <alignment vertical="center"/>
    </xf>
    <xf numFmtId="3" fontId="0" fillId="0" borderId="208" xfId="0" applyNumberFormat="1" applyFont="1" applyBorder="1" applyAlignment="1">
      <alignment vertical="center"/>
    </xf>
    <xf numFmtId="38" fontId="0" fillId="0" borderId="209" xfId="60" applyFont="1" applyBorder="1" applyAlignment="1" applyProtection="1">
      <alignment/>
      <protection/>
    </xf>
    <xf numFmtId="38" fontId="0" fillId="0" borderId="210" xfId="60" applyFont="1" applyBorder="1" applyAlignment="1" applyProtection="1">
      <alignment/>
      <protection/>
    </xf>
    <xf numFmtId="38" fontId="0" fillId="0" borderId="211" xfId="60" applyFont="1" applyBorder="1" applyAlignment="1" applyProtection="1">
      <alignment/>
      <protection/>
    </xf>
    <xf numFmtId="178" fontId="0" fillId="0" borderId="212" xfId="83" applyNumberFormat="1" applyFont="1" applyFill="1" applyBorder="1" applyAlignment="1">
      <alignment/>
      <protection/>
    </xf>
    <xf numFmtId="178" fontId="0" fillId="0" borderId="133" xfId="83" applyNumberFormat="1" applyFont="1" applyFill="1" applyBorder="1" applyAlignment="1">
      <alignment/>
      <protection/>
    </xf>
    <xf numFmtId="38" fontId="0" fillId="0" borderId="213" xfId="60" applyFont="1" applyBorder="1" applyAlignment="1" applyProtection="1">
      <alignment/>
      <protection/>
    </xf>
    <xf numFmtId="38" fontId="0" fillId="0" borderId="200" xfId="60" applyFont="1" applyBorder="1" applyAlignment="1" applyProtection="1">
      <alignment/>
      <protection/>
    </xf>
    <xf numFmtId="38" fontId="0" fillId="0" borderId="201" xfId="60" applyFont="1" applyBorder="1" applyAlignment="1" applyProtection="1">
      <alignment/>
      <protection/>
    </xf>
    <xf numFmtId="38" fontId="0" fillId="0" borderId="214" xfId="60" applyFont="1" applyBorder="1" applyAlignment="1" applyProtection="1">
      <alignment/>
      <protection/>
    </xf>
    <xf numFmtId="38" fontId="0" fillId="0" borderId="215" xfId="60" applyFont="1" applyBorder="1" applyAlignment="1" applyProtection="1">
      <alignment/>
      <protection/>
    </xf>
    <xf numFmtId="38" fontId="0" fillId="0" borderId="216" xfId="60" applyFont="1" applyBorder="1" applyAlignment="1" applyProtection="1">
      <alignment/>
      <protection/>
    </xf>
    <xf numFmtId="3" fontId="0" fillId="0" borderId="217" xfId="83" applyNumberFormat="1" applyFont="1" applyFill="1" applyBorder="1" applyAlignment="1">
      <alignment/>
      <protection/>
    </xf>
    <xf numFmtId="178" fontId="0" fillId="0" borderId="218" xfId="83" applyNumberFormat="1" applyFont="1" applyFill="1" applyBorder="1" applyAlignment="1">
      <alignment/>
      <protection/>
    </xf>
    <xf numFmtId="38" fontId="0" fillId="0" borderId="219" xfId="60" applyFont="1" applyBorder="1" applyAlignment="1" applyProtection="1">
      <alignment/>
      <protection/>
    </xf>
    <xf numFmtId="38" fontId="0" fillId="0" borderId="207" xfId="60" applyFont="1" applyBorder="1" applyAlignment="1" applyProtection="1">
      <alignment/>
      <protection/>
    </xf>
    <xf numFmtId="38" fontId="0" fillId="0" borderId="208" xfId="60" applyFont="1" applyBorder="1" applyAlignment="1" applyProtection="1">
      <alignment/>
      <protection/>
    </xf>
    <xf numFmtId="38" fontId="0" fillId="0" borderId="220" xfId="60" applyFont="1" applyBorder="1" applyAlignment="1" applyProtection="1">
      <alignment/>
      <protection/>
    </xf>
    <xf numFmtId="178" fontId="0" fillId="0" borderId="134" xfId="83" applyNumberFormat="1" applyFont="1" applyFill="1" applyBorder="1" applyAlignment="1">
      <alignment/>
      <protection/>
    </xf>
    <xf numFmtId="3" fontId="0" fillId="0" borderId="16" xfId="83" applyNumberFormat="1" applyFont="1" applyFill="1" applyBorder="1" applyAlignment="1">
      <alignment/>
      <protection/>
    </xf>
    <xf numFmtId="3" fontId="0" fillId="0" borderId="221" xfId="83" applyNumberFormat="1" applyFont="1" applyFill="1" applyBorder="1" applyAlignment="1">
      <alignment/>
      <protection/>
    </xf>
    <xf numFmtId="178" fontId="0" fillId="0" borderId="222" xfId="83" applyNumberFormat="1" applyFont="1" applyFill="1" applyBorder="1" applyAlignment="1">
      <alignment/>
      <protection/>
    </xf>
    <xf numFmtId="37" fontId="0" fillId="0" borderId="219" xfId="83" applyNumberFormat="1" applyFont="1" applyBorder="1" applyProtection="1">
      <alignment/>
      <protection/>
    </xf>
    <xf numFmtId="37" fontId="0" fillId="0" borderId="207" xfId="83" applyNumberFormat="1" applyFont="1" applyBorder="1" applyProtection="1">
      <alignment/>
      <protection/>
    </xf>
    <xf numFmtId="37" fontId="0" fillId="0" borderId="208" xfId="83" applyNumberFormat="1" applyFont="1" applyBorder="1" applyProtection="1">
      <alignment/>
      <protection/>
    </xf>
    <xf numFmtId="37" fontId="0" fillId="0" borderId="209" xfId="83" applyNumberFormat="1" applyFont="1" applyBorder="1" applyProtection="1">
      <alignment/>
      <protection/>
    </xf>
    <xf numFmtId="37" fontId="0" fillId="0" borderId="210" xfId="83" applyNumberFormat="1" applyFont="1" applyBorder="1" applyProtection="1">
      <alignment/>
      <protection/>
    </xf>
    <xf numFmtId="37" fontId="0" fillId="0" borderId="211" xfId="83" applyNumberFormat="1" applyFont="1" applyBorder="1" applyProtection="1">
      <alignment/>
      <protection/>
    </xf>
    <xf numFmtId="178" fontId="0" fillId="0" borderId="223" xfId="83" applyNumberFormat="1" applyFont="1" applyFill="1" applyBorder="1" applyAlignment="1">
      <alignment/>
      <protection/>
    </xf>
    <xf numFmtId="37" fontId="0" fillId="0" borderId="213" xfId="83" applyNumberFormat="1" applyFont="1" applyBorder="1" applyProtection="1">
      <alignment/>
      <protection/>
    </xf>
    <xf numFmtId="178" fontId="0" fillId="0" borderId="97" xfId="83" applyNumberFormat="1" applyFont="1" applyBorder="1">
      <alignment/>
      <protection/>
    </xf>
    <xf numFmtId="3" fontId="0" fillId="0" borderId="196" xfId="83" applyNumberFormat="1" applyFont="1" applyFill="1" applyBorder="1" applyAlignment="1">
      <alignment/>
      <protection/>
    </xf>
    <xf numFmtId="178" fontId="0" fillId="0" borderId="224" xfId="83" applyNumberFormat="1" applyFont="1" applyFill="1" applyBorder="1" applyAlignment="1">
      <alignment/>
      <protection/>
    </xf>
    <xf numFmtId="3" fontId="0" fillId="0" borderId="219" xfId="83" applyNumberFormat="1" applyFont="1" applyBorder="1">
      <alignment/>
      <protection/>
    </xf>
    <xf numFmtId="3" fontId="0" fillId="0" borderId="207" xfId="83" applyNumberFormat="1" applyFont="1" applyBorder="1">
      <alignment/>
      <protection/>
    </xf>
    <xf numFmtId="3" fontId="0" fillId="0" borderId="208" xfId="83" applyNumberFormat="1" applyFont="1" applyBorder="1">
      <alignment/>
      <protection/>
    </xf>
    <xf numFmtId="3" fontId="0" fillId="0" borderId="209" xfId="83" applyNumberFormat="1" applyFont="1" applyBorder="1">
      <alignment/>
      <protection/>
    </xf>
    <xf numFmtId="3" fontId="0" fillId="0" borderId="210" xfId="83" applyNumberFormat="1" applyFont="1" applyBorder="1">
      <alignment/>
      <protection/>
    </xf>
    <xf numFmtId="3" fontId="0" fillId="0" borderId="211" xfId="83" applyNumberFormat="1" applyFont="1" applyBorder="1">
      <alignment/>
      <protection/>
    </xf>
    <xf numFmtId="38" fontId="0" fillId="0" borderId="225" xfId="60" applyFont="1" applyBorder="1" applyAlignment="1">
      <alignment/>
    </xf>
    <xf numFmtId="3" fontId="0" fillId="0" borderId="226" xfId="83" applyNumberFormat="1" applyFont="1" applyBorder="1">
      <alignment/>
      <protection/>
    </xf>
    <xf numFmtId="3" fontId="0" fillId="0" borderId="200" xfId="83" applyNumberFormat="1" applyFont="1" applyBorder="1">
      <alignment/>
      <protection/>
    </xf>
    <xf numFmtId="3" fontId="0" fillId="0" borderId="201" xfId="83" applyNumberFormat="1" applyFont="1" applyBorder="1">
      <alignment/>
      <protection/>
    </xf>
    <xf numFmtId="3" fontId="0" fillId="0" borderId="227" xfId="83" applyNumberFormat="1" applyFont="1" applyBorder="1">
      <alignment/>
      <protection/>
    </xf>
    <xf numFmtId="3" fontId="0" fillId="0" borderId="228" xfId="83" applyNumberFormat="1" applyFont="1" applyBorder="1">
      <alignment/>
      <protection/>
    </xf>
    <xf numFmtId="3" fontId="0" fillId="0" borderId="229" xfId="83" applyNumberFormat="1" applyFont="1" applyBorder="1">
      <alignment/>
      <protection/>
    </xf>
    <xf numFmtId="178" fontId="0" fillId="0" borderId="230" xfId="83" applyNumberFormat="1" applyFont="1" applyFill="1" applyBorder="1" applyAlignment="1">
      <alignment/>
      <protection/>
    </xf>
    <xf numFmtId="3" fontId="0" fillId="0" borderId="213" xfId="83" applyNumberFormat="1" applyFont="1" applyBorder="1">
      <alignment/>
      <protection/>
    </xf>
    <xf numFmtId="3" fontId="0" fillId="0" borderId="0" xfId="83" applyNumberFormat="1" applyFont="1" applyBorder="1">
      <alignment/>
      <protection/>
    </xf>
    <xf numFmtId="3" fontId="0" fillId="0" borderId="176" xfId="83" applyNumberFormat="1" applyFont="1" applyBorder="1">
      <alignment/>
      <protection/>
    </xf>
    <xf numFmtId="3" fontId="0" fillId="0" borderId="166" xfId="83" applyNumberFormat="1" applyFont="1" applyBorder="1">
      <alignment/>
      <protection/>
    </xf>
    <xf numFmtId="3" fontId="0" fillId="0" borderId="213" xfId="83" applyNumberFormat="1" applyFont="1" applyFill="1" applyBorder="1" applyAlignment="1">
      <alignment/>
      <protection/>
    </xf>
    <xf numFmtId="3" fontId="0" fillId="0" borderId="200" xfId="83" applyNumberFormat="1" applyFont="1" applyFill="1" applyBorder="1" applyAlignment="1">
      <alignment/>
      <protection/>
    </xf>
    <xf numFmtId="3" fontId="0" fillId="0" borderId="201" xfId="83" applyNumberFormat="1" applyFont="1" applyFill="1" applyBorder="1" applyAlignment="1">
      <alignment/>
      <protection/>
    </xf>
    <xf numFmtId="3" fontId="0" fillId="0" borderId="0" xfId="83" applyNumberFormat="1" applyFont="1" applyFill="1" applyBorder="1" applyAlignment="1">
      <alignment/>
      <protection/>
    </xf>
    <xf numFmtId="3" fontId="0" fillId="0" borderId="204" xfId="83" applyNumberFormat="1" applyFont="1" applyBorder="1">
      <alignment/>
      <protection/>
    </xf>
    <xf numFmtId="3" fontId="0" fillId="0" borderId="149" xfId="83" applyNumberFormat="1" applyFont="1" applyBorder="1">
      <alignment/>
      <protection/>
    </xf>
    <xf numFmtId="3" fontId="0" fillId="0" borderId="147" xfId="83" applyNumberFormat="1" applyFont="1" applyBorder="1">
      <alignment/>
      <protection/>
    </xf>
    <xf numFmtId="3" fontId="0" fillId="0" borderId="98" xfId="83" applyNumberFormat="1" applyFont="1" applyBorder="1">
      <alignment/>
      <protection/>
    </xf>
    <xf numFmtId="3" fontId="0" fillId="0" borderId="55" xfId="83" applyNumberFormat="1" applyFont="1" applyBorder="1">
      <alignment/>
      <protection/>
    </xf>
    <xf numFmtId="3" fontId="0" fillId="0" borderId="154" xfId="83" applyNumberFormat="1" applyFont="1" applyBorder="1">
      <alignment/>
      <protection/>
    </xf>
    <xf numFmtId="38" fontId="0" fillId="0" borderId="231" xfId="60" applyFont="1" applyBorder="1" applyAlignment="1" applyProtection="1">
      <alignment/>
      <protection/>
    </xf>
    <xf numFmtId="38" fontId="0" fillId="0" borderId="232" xfId="60" applyFont="1" applyBorder="1" applyAlignment="1" applyProtection="1">
      <alignment/>
      <protection/>
    </xf>
    <xf numFmtId="3" fontId="0" fillId="0" borderId="233" xfId="83" applyNumberFormat="1" applyFont="1" applyFill="1" applyBorder="1" applyAlignment="1">
      <alignment/>
      <protection/>
    </xf>
    <xf numFmtId="3" fontId="0" fillId="0" borderId="234" xfId="83" applyNumberFormat="1" applyFont="1" applyFill="1" applyBorder="1" applyAlignment="1">
      <alignment/>
      <protection/>
    </xf>
    <xf numFmtId="3" fontId="0" fillId="0" borderId="235" xfId="83" applyNumberFormat="1" applyFont="1" applyFill="1" applyBorder="1" applyAlignment="1">
      <alignment/>
      <protection/>
    </xf>
    <xf numFmtId="178" fontId="0" fillId="0" borderId="236" xfId="83" applyNumberFormat="1" applyFont="1" applyFill="1" applyBorder="1" applyAlignment="1">
      <alignment/>
      <protection/>
    </xf>
    <xf numFmtId="178" fontId="0" fillId="0" borderId="223" xfId="53" applyNumberFormat="1" applyFont="1" applyFill="1" applyBorder="1" applyAlignment="1">
      <alignment/>
    </xf>
    <xf numFmtId="178" fontId="0" fillId="0" borderId="31" xfId="53" applyNumberFormat="1" applyFont="1" applyFill="1" applyBorder="1" applyAlignment="1">
      <alignment/>
    </xf>
    <xf numFmtId="178" fontId="0" fillId="0" borderId="132" xfId="53" applyNumberFormat="1" applyFont="1" applyFill="1" applyBorder="1" applyAlignment="1">
      <alignment/>
    </xf>
    <xf numFmtId="0" fontId="19" fillId="37" borderId="91" xfId="82" applyFont="1" applyFill="1" applyBorder="1" applyAlignment="1">
      <alignment horizontal="center"/>
      <protection/>
    </xf>
    <xf numFmtId="38" fontId="18" fillId="0" borderId="184" xfId="60" applyFont="1" applyBorder="1" applyAlignment="1">
      <alignment/>
    </xf>
    <xf numFmtId="38" fontId="18" fillId="0" borderId="237" xfId="60" applyFont="1" applyBorder="1" applyAlignment="1">
      <alignment/>
    </xf>
    <xf numFmtId="38" fontId="18" fillId="0" borderId="189" xfId="60" applyFont="1" applyBorder="1" applyAlignment="1">
      <alignment/>
    </xf>
    <xf numFmtId="38" fontId="18" fillId="38" borderId="238" xfId="60" applyFont="1" applyFill="1" applyBorder="1" applyAlignment="1">
      <alignment/>
    </xf>
    <xf numFmtId="38" fontId="18" fillId="0" borderId="138" xfId="60" applyFont="1" applyBorder="1" applyAlignment="1">
      <alignment/>
    </xf>
    <xf numFmtId="3" fontId="0" fillId="0" borderId="144" xfId="60" applyNumberFormat="1" applyFont="1" applyBorder="1" applyAlignment="1" applyProtection="1">
      <alignment/>
      <protection/>
    </xf>
    <xf numFmtId="3" fontId="0" fillId="0" borderId="147" xfId="60" applyNumberFormat="1" applyFont="1" applyBorder="1" applyAlignment="1" applyProtection="1">
      <alignment/>
      <protection/>
    </xf>
    <xf numFmtId="3" fontId="0" fillId="0" borderId="161" xfId="60" applyNumberFormat="1" applyFont="1" applyBorder="1" applyAlignment="1" applyProtection="1">
      <alignment/>
      <protection/>
    </xf>
    <xf numFmtId="3" fontId="0" fillId="0" borderId="154" xfId="60" applyNumberFormat="1" applyFont="1" applyBorder="1" applyAlignment="1" applyProtection="1">
      <alignment/>
      <protection/>
    </xf>
    <xf numFmtId="3" fontId="0" fillId="0" borderId="169" xfId="83" applyNumberFormat="1" applyFont="1" applyBorder="1" applyProtection="1">
      <alignment/>
      <protection/>
    </xf>
    <xf numFmtId="3" fontId="0" fillId="0" borderId="147" xfId="83" applyNumberFormat="1" applyFont="1" applyBorder="1" applyProtection="1">
      <alignment/>
      <protection/>
    </xf>
    <xf numFmtId="0" fontId="0" fillId="0" borderId="155" xfId="83" applyFont="1" applyFill="1" applyBorder="1" applyAlignment="1">
      <alignment/>
      <protection/>
    </xf>
    <xf numFmtId="0" fontId="0" fillId="0" borderId="55" xfId="83" applyFont="1" applyFill="1" applyBorder="1" applyAlignment="1">
      <alignment/>
      <protection/>
    </xf>
    <xf numFmtId="0" fontId="0" fillId="0" borderId="154" xfId="83" applyFont="1" applyFill="1" applyBorder="1" applyAlignment="1">
      <alignment/>
      <protection/>
    </xf>
    <xf numFmtId="3" fontId="0" fillId="38" borderId="144" xfId="83" applyNumberFormat="1" applyFont="1" applyFill="1" applyBorder="1" applyProtection="1">
      <alignment/>
      <protection/>
    </xf>
    <xf numFmtId="3" fontId="0" fillId="38" borderId="163" xfId="83" applyNumberFormat="1" applyFont="1" applyFill="1" applyBorder="1">
      <alignment/>
      <protection/>
    </xf>
    <xf numFmtId="3" fontId="0" fillId="38" borderId="161" xfId="83" applyNumberFormat="1" applyFont="1" applyFill="1" applyBorder="1" applyProtection="1">
      <alignment/>
      <protection/>
    </xf>
    <xf numFmtId="3" fontId="0" fillId="38" borderId="147" xfId="83" applyNumberFormat="1" applyFont="1" applyFill="1" applyBorder="1" applyProtection="1">
      <alignment/>
      <protection/>
    </xf>
    <xf numFmtId="3" fontId="0" fillId="38" borderId="176" xfId="83" applyNumberFormat="1" applyFont="1" applyFill="1" applyBorder="1" applyProtection="1">
      <alignment/>
      <protection/>
    </xf>
    <xf numFmtId="3" fontId="0" fillId="38" borderId="166" xfId="83" applyNumberFormat="1" applyFont="1" applyFill="1" applyBorder="1" applyProtection="1">
      <alignment/>
      <protection/>
    </xf>
    <xf numFmtId="3" fontId="0" fillId="0" borderId="170" xfId="60" applyNumberFormat="1" applyFont="1" applyBorder="1" applyAlignment="1" applyProtection="1">
      <alignment/>
      <protection/>
    </xf>
    <xf numFmtId="3" fontId="0" fillId="0" borderId="51" xfId="60" applyNumberFormat="1" applyFont="1" applyBorder="1" applyAlignment="1" applyProtection="1">
      <alignment/>
      <protection/>
    </xf>
    <xf numFmtId="3" fontId="0" fillId="0" borderId="169" xfId="60" applyNumberFormat="1" applyFont="1" applyBorder="1" applyAlignment="1" applyProtection="1">
      <alignment/>
      <protection/>
    </xf>
    <xf numFmtId="38" fontId="0" fillId="0" borderId="186" xfId="83" applyNumberFormat="1" applyFont="1" applyFill="1" applyBorder="1" applyAlignment="1">
      <alignment/>
      <protection/>
    </xf>
    <xf numFmtId="38" fontId="0" fillId="0" borderId="187" xfId="83" applyNumberFormat="1" applyFont="1" applyFill="1" applyBorder="1" applyAlignment="1">
      <alignment/>
      <protection/>
    </xf>
    <xf numFmtId="38" fontId="0" fillId="0" borderId="162" xfId="83" applyNumberFormat="1" applyFont="1" applyFill="1" applyBorder="1" applyAlignment="1">
      <alignment/>
      <protection/>
    </xf>
    <xf numFmtId="38" fontId="0" fillId="0" borderId="163" xfId="83" applyNumberFormat="1" applyFont="1" applyFill="1" applyBorder="1" applyAlignment="1">
      <alignment/>
      <protection/>
    </xf>
    <xf numFmtId="3" fontId="0" fillId="0" borderId="55" xfId="60" applyNumberFormat="1" applyFont="1" applyBorder="1" applyAlignment="1">
      <alignment horizontal="right"/>
    </xf>
    <xf numFmtId="3" fontId="0" fillId="0" borderId="154" xfId="60" applyNumberFormat="1" applyFont="1" applyBorder="1" applyAlignment="1">
      <alignment horizontal="right"/>
    </xf>
    <xf numFmtId="3" fontId="0" fillId="0" borderId="185" xfId="60" applyNumberFormat="1" applyFont="1" applyBorder="1" applyAlignment="1" applyProtection="1">
      <alignment/>
      <protection/>
    </xf>
    <xf numFmtId="37" fontId="0" fillId="0" borderId="186" xfId="83" applyNumberFormat="1" applyFont="1" applyFill="1" applyBorder="1" applyAlignment="1">
      <alignment/>
      <protection/>
    </xf>
    <xf numFmtId="37" fontId="0" fillId="0" borderId="187" xfId="83" applyNumberFormat="1" applyFont="1" applyFill="1" applyBorder="1" applyAlignment="1">
      <alignment/>
      <protection/>
    </xf>
    <xf numFmtId="37" fontId="0" fillId="0" borderId="187" xfId="83" applyNumberFormat="1" applyFont="1" applyBorder="1">
      <alignment/>
      <protection/>
    </xf>
    <xf numFmtId="3" fontId="0" fillId="0" borderId="51" xfId="83" applyNumberFormat="1" applyFont="1" applyBorder="1">
      <alignment/>
      <protection/>
    </xf>
    <xf numFmtId="3" fontId="0" fillId="0" borderId="169" xfId="83" applyNumberFormat="1" applyFont="1" applyBorder="1">
      <alignment/>
      <protection/>
    </xf>
    <xf numFmtId="3" fontId="0" fillId="0" borderId="185" xfId="83" applyNumberFormat="1" applyFont="1" applyBorder="1" applyProtection="1">
      <alignment/>
      <protection/>
    </xf>
    <xf numFmtId="3" fontId="0" fillId="0" borderId="55" xfId="83" applyNumberFormat="1" applyFont="1" applyBorder="1" applyProtection="1">
      <alignment/>
      <protection/>
    </xf>
    <xf numFmtId="38" fontId="0" fillId="0" borderId="142" xfId="83" applyNumberFormat="1" applyFont="1" applyFill="1" applyBorder="1" applyAlignment="1">
      <alignment/>
      <protection/>
    </xf>
    <xf numFmtId="38" fontId="0" fillId="0" borderId="161" xfId="83" applyNumberFormat="1" applyFont="1" applyFill="1" applyBorder="1" applyAlignment="1">
      <alignment/>
      <protection/>
    </xf>
    <xf numFmtId="178" fontId="0" fillId="0" borderId="30" xfId="53" applyNumberFormat="1" applyFont="1" applyFill="1" applyBorder="1" applyAlignment="1">
      <alignment/>
    </xf>
    <xf numFmtId="3" fontId="0" fillId="0" borderId="200" xfId="83" applyNumberFormat="1" applyFont="1" applyBorder="1" applyProtection="1">
      <alignment/>
      <protection/>
    </xf>
    <xf numFmtId="3" fontId="0" fillId="0" borderId="201" xfId="83" applyNumberFormat="1" applyFont="1" applyBorder="1" applyProtection="1">
      <alignment/>
      <protection/>
    </xf>
    <xf numFmtId="3" fontId="0" fillId="0" borderId="234" xfId="83" applyNumberFormat="1" applyFont="1" applyBorder="1" applyProtection="1">
      <alignment/>
      <protection/>
    </xf>
    <xf numFmtId="3" fontId="0" fillId="0" borderId="234" xfId="83" applyNumberFormat="1" applyFont="1" applyFill="1" applyBorder="1" applyProtection="1">
      <alignment/>
      <protection/>
    </xf>
    <xf numFmtId="3" fontId="0" fillId="0" borderId="235" xfId="83" applyNumberFormat="1" applyFont="1" applyBorder="1" applyProtection="1">
      <alignment/>
      <protection/>
    </xf>
    <xf numFmtId="179" fontId="0" fillId="0" borderId="53" xfId="0" applyNumberFormat="1" applyFont="1" applyFill="1" applyBorder="1" applyAlignment="1">
      <alignment horizontal="right"/>
    </xf>
    <xf numFmtId="0" fontId="0" fillId="0" borderId="34" xfId="89" applyFont="1" applyBorder="1">
      <alignment/>
      <protection/>
    </xf>
    <xf numFmtId="0" fontId="0" fillId="0" borderId="139" xfId="89" applyFont="1" applyBorder="1">
      <alignment/>
      <protection/>
    </xf>
    <xf numFmtId="38" fontId="0" fillId="0" borderId="239" xfId="60" applyFont="1" applyBorder="1" applyAlignment="1">
      <alignment/>
    </xf>
    <xf numFmtId="0" fontId="0" fillId="0" borderId="120" xfId="89" applyFont="1" applyBorder="1">
      <alignment/>
      <protection/>
    </xf>
    <xf numFmtId="0" fontId="0" fillId="0" borderId="53" xfId="89" applyFont="1" applyBorder="1">
      <alignment/>
      <protection/>
    </xf>
    <xf numFmtId="0" fontId="0" fillId="0" borderId="240" xfId="89" applyFont="1" applyBorder="1">
      <alignment/>
      <protection/>
    </xf>
    <xf numFmtId="0" fontId="0" fillId="0" borderId="140" xfId="89" applyFont="1" applyBorder="1">
      <alignment/>
      <protection/>
    </xf>
    <xf numFmtId="3" fontId="0" fillId="0" borderId="241" xfId="83" applyNumberFormat="1" applyFont="1" applyFill="1" applyBorder="1" applyAlignment="1">
      <alignment/>
      <protection/>
    </xf>
    <xf numFmtId="3" fontId="0" fillId="0" borderId="135" xfId="83" applyNumberFormat="1" applyFont="1" applyFill="1" applyBorder="1" applyAlignment="1">
      <alignment/>
      <protection/>
    </xf>
    <xf numFmtId="3" fontId="0" fillId="0" borderId="242" xfId="0" applyNumberFormat="1" applyFont="1" applyBorder="1" applyAlignment="1">
      <alignment vertical="center"/>
    </xf>
    <xf numFmtId="38" fontId="0" fillId="0" borderId="233" xfId="60" applyFont="1" applyBorder="1" applyAlignment="1" applyProtection="1">
      <alignment/>
      <protection/>
    </xf>
    <xf numFmtId="0" fontId="0" fillId="0" borderId="0" xfId="83" applyFont="1">
      <alignment/>
      <protection/>
    </xf>
    <xf numFmtId="178" fontId="0" fillId="0" borderId="243" xfId="83" applyNumberFormat="1" applyFont="1" applyFill="1" applyBorder="1" applyAlignment="1">
      <alignment/>
      <protection/>
    </xf>
    <xf numFmtId="185" fontId="57" fillId="0" borderId="35" xfId="0" applyNumberFormat="1" applyFont="1" applyFill="1" applyBorder="1" applyAlignment="1" quotePrefix="1">
      <alignment horizontal="right"/>
    </xf>
    <xf numFmtId="0" fontId="0" fillId="36" borderId="98" xfId="83" applyFont="1" applyFill="1" applyBorder="1">
      <alignment/>
      <protection/>
    </xf>
    <xf numFmtId="178" fontId="0" fillId="0" borderId="244" xfId="83" applyNumberFormat="1" applyFont="1" applyBorder="1">
      <alignment/>
      <protection/>
    </xf>
    <xf numFmtId="178" fontId="0" fillId="0" borderId="117" xfId="53" applyNumberFormat="1" applyFont="1" applyBorder="1" applyAlignment="1">
      <alignment/>
    </xf>
    <xf numFmtId="178" fontId="0" fillId="0" borderId="245" xfId="0" applyNumberFormat="1" applyFont="1" applyBorder="1" applyAlignment="1">
      <alignment vertical="center"/>
    </xf>
    <xf numFmtId="38" fontId="0" fillId="36" borderId="246" xfId="60" applyFont="1" applyFill="1" applyBorder="1" applyAlignment="1">
      <alignment/>
    </xf>
    <xf numFmtId="38" fontId="0" fillId="36" borderId="247" xfId="60" applyFont="1" applyFill="1" applyBorder="1" applyAlignment="1">
      <alignment/>
    </xf>
    <xf numFmtId="0" fontId="0" fillId="36" borderId="141" xfId="83" applyFont="1" applyFill="1" applyBorder="1">
      <alignment/>
      <protection/>
    </xf>
    <xf numFmtId="38" fontId="0" fillId="36" borderId="248" xfId="60" applyFont="1" applyFill="1" applyBorder="1" applyAlignment="1">
      <alignment/>
    </xf>
    <xf numFmtId="178" fontId="0" fillId="0" borderId="249" xfId="0" applyNumberFormat="1" applyFont="1" applyBorder="1" applyAlignment="1">
      <alignment vertical="center"/>
    </xf>
    <xf numFmtId="178" fontId="0" fillId="0" borderId="250" xfId="0" applyNumberFormat="1" applyFont="1" applyBorder="1" applyAlignment="1">
      <alignment vertical="center"/>
    </xf>
    <xf numFmtId="38" fontId="0" fillId="36" borderId="232" xfId="60" applyFont="1" applyFill="1" applyBorder="1" applyAlignment="1">
      <alignment/>
    </xf>
    <xf numFmtId="38" fontId="0" fillId="36" borderId="98" xfId="60" applyFont="1" applyFill="1" applyBorder="1" applyAlignment="1">
      <alignment/>
    </xf>
    <xf numFmtId="178" fontId="0" fillId="0" borderId="244" xfId="53" applyNumberFormat="1" applyFont="1" applyBorder="1" applyAlignment="1">
      <alignment/>
    </xf>
    <xf numFmtId="178" fontId="0" fillId="0" borderId="251" xfId="0" applyNumberFormat="1" applyFont="1" applyBorder="1" applyAlignment="1">
      <alignment vertical="center"/>
    </xf>
    <xf numFmtId="0" fontId="0" fillId="0" borderId="194" xfId="0" applyFont="1" applyBorder="1" applyAlignment="1">
      <alignment vertical="center"/>
    </xf>
    <xf numFmtId="178" fontId="0" fillId="0" borderId="129" xfId="83" applyNumberFormat="1" applyFont="1" applyBorder="1">
      <alignment/>
      <protection/>
    </xf>
    <xf numFmtId="0" fontId="0" fillId="36" borderId="247" xfId="83" applyFont="1" applyFill="1" applyBorder="1">
      <alignment/>
      <protection/>
    </xf>
    <xf numFmtId="0" fontId="0" fillId="36" borderId="231" xfId="83" applyFont="1" applyFill="1" applyBorder="1">
      <alignment/>
      <protection/>
    </xf>
    <xf numFmtId="0" fontId="0" fillId="38" borderId="232" xfId="83" applyFont="1" applyFill="1" applyBorder="1">
      <alignment/>
      <protection/>
    </xf>
    <xf numFmtId="178" fontId="0" fillId="0" borderId="252" xfId="0" applyNumberFormat="1" applyFont="1" applyBorder="1" applyAlignment="1">
      <alignment vertical="center"/>
    </xf>
    <xf numFmtId="0" fontId="0" fillId="38" borderId="191" xfId="83" applyFont="1" applyFill="1" applyBorder="1">
      <alignment/>
      <protection/>
    </xf>
    <xf numFmtId="0" fontId="0" fillId="38" borderId="117" xfId="83" applyFont="1" applyFill="1" applyBorder="1">
      <alignment/>
      <protection/>
    </xf>
    <xf numFmtId="178" fontId="0" fillId="0" borderId="121" xfId="53" applyNumberFormat="1" applyFont="1" applyBorder="1" applyAlignment="1">
      <alignment/>
    </xf>
    <xf numFmtId="38" fontId="0" fillId="36" borderId="97" xfId="60" applyFont="1" applyFill="1" applyBorder="1" applyAlignment="1">
      <alignment/>
    </xf>
    <xf numFmtId="0" fontId="0" fillId="49" borderId="0" xfId="0" applyFont="1" applyFill="1" applyAlignment="1">
      <alignment vertical="center"/>
    </xf>
    <xf numFmtId="0" fontId="0" fillId="49" borderId="253" xfId="0" applyFont="1" applyFill="1" applyBorder="1" applyAlignment="1">
      <alignment vertical="center"/>
    </xf>
    <xf numFmtId="0" fontId="0" fillId="49" borderId="245" xfId="0" applyFont="1" applyFill="1" applyBorder="1" applyAlignment="1">
      <alignment vertical="center"/>
    </xf>
    <xf numFmtId="178" fontId="0" fillId="0" borderId="249" xfId="0" applyNumberFormat="1" applyFont="1" applyFill="1" applyBorder="1" applyAlignment="1">
      <alignment vertical="center"/>
    </xf>
    <xf numFmtId="0" fontId="15" fillId="35" borderId="254" xfId="83" applyFont="1" applyFill="1" applyBorder="1" applyAlignment="1">
      <alignment horizontal="center"/>
      <protection/>
    </xf>
    <xf numFmtId="0" fontId="15" fillId="35" borderId="255" xfId="83" applyFont="1" applyFill="1" applyBorder="1" applyAlignment="1">
      <alignment horizontal="center"/>
      <protection/>
    </xf>
    <xf numFmtId="0" fontId="0" fillId="0" borderId="196" xfId="83" applyNumberFormat="1" applyFont="1" applyFill="1" applyBorder="1" applyAlignment="1">
      <alignment/>
      <protection/>
    </xf>
    <xf numFmtId="0" fontId="0" fillId="49" borderId="256" xfId="0" applyFont="1" applyFill="1" applyBorder="1" applyAlignment="1">
      <alignment vertical="center"/>
    </xf>
    <xf numFmtId="38" fontId="58" fillId="0" borderId="50" xfId="60" applyFont="1" applyBorder="1" applyAlignment="1">
      <alignment/>
    </xf>
    <xf numFmtId="185" fontId="57" fillId="0" borderId="0" xfId="0" applyNumberFormat="1" applyFont="1" applyFill="1" applyAlignment="1" quotePrefix="1">
      <alignment horizontal="right"/>
    </xf>
    <xf numFmtId="0" fontId="0" fillId="0" borderId="0" xfId="79" applyFont="1" applyFill="1">
      <alignment/>
      <protection/>
    </xf>
    <xf numFmtId="178" fontId="0" fillId="0" borderId="257" xfId="83" applyNumberFormat="1" applyFont="1" applyFill="1" applyBorder="1" applyAlignment="1">
      <alignment/>
      <protection/>
    </xf>
    <xf numFmtId="3" fontId="0" fillId="0" borderId="49" xfId="83" applyNumberFormat="1" applyFont="1" applyFill="1" applyBorder="1" applyAlignment="1">
      <alignment/>
      <protection/>
    </xf>
    <xf numFmtId="178" fontId="0" fillId="0" borderId="59" xfId="83" applyNumberFormat="1" applyFont="1" applyFill="1" applyBorder="1" applyAlignment="1">
      <alignment/>
      <protection/>
    </xf>
    <xf numFmtId="3" fontId="0" fillId="0" borderId="94" xfId="83" applyNumberFormat="1" applyFont="1" applyFill="1" applyBorder="1" applyAlignment="1">
      <alignment/>
      <protection/>
    </xf>
    <xf numFmtId="3" fontId="0" fillId="0" borderId="258" xfId="83" applyNumberFormat="1" applyFont="1" applyFill="1" applyBorder="1" applyAlignment="1">
      <alignment/>
      <protection/>
    </xf>
    <xf numFmtId="0" fontId="0" fillId="0" borderId="98" xfId="83" applyNumberFormat="1" applyFont="1" applyFill="1" applyBorder="1" applyAlignment="1">
      <alignment/>
      <protection/>
    </xf>
    <xf numFmtId="38" fontId="0" fillId="0" borderId="259" xfId="60" applyFont="1" applyBorder="1" applyAlignment="1">
      <alignment/>
    </xf>
    <xf numFmtId="0" fontId="14" fillId="0" borderId="0" xfId="83" applyFont="1">
      <alignment/>
      <protection/>
    </xf>
    <xf numFmtId="185" fontId="0" fillId="0" borderId="109" xfId="0" applyNumberFormat="1" applyFont="1" applyFill="1" applyBorder="1" applyAlignment="1" quotePrefix="1">
      <alignment horizontal="right"/>
    </xf>
    <xf numFmtId="185" fontId="0" fillId="0" borderId="0" xfId="0" applyNumberFormat="1" applyFont="1" applyFill="1" applyAlignment="1" quotePrefix="1">
      <alignment horizontal="right"/>
    </xf>
    <xf numFmtId="0" fontId="0" fillId="0" borderId="100" xfId="84" applyFont="1" applyBorder="1">
      <alignment/>
      <protection/>
    </xf>
    <xf numFmtId="0" fontId="0" fillId="0" borderId="109" xfId="84" applyFont="1" applyBorder="1">
      <alignment/>
      <protection/>
    </xf>
    <xf numFmtId="0" fontId="0" fillId="0" borderId="154" xfId="86" applyFont="1" applyBorder="1">
      <alignment/>
      <protection/>
    </xf>
    <xf numFmtId="0" fontId="0" fillId="0" borderId="100" xfId="86" applyFont="1" applyBorder="1">
      <alignment/>
      <protection/>
    </xf>
    <xf numFmtId="0" fontId="0" fillId="0" borderId="109" xfId="86" applyFont="1" applyBorder="1">
      <alignment/>
      <protection/>
    </xf>
    <xf numFmtId="185" fontId="58" fillId="0" borderId="149" xfId="0" applyNumberFormat="1" applyFont="1" applyFill="1" applyBorder="1" applyAlignment="1">
      <alignment horizontal="right"/>
    </xf>
    <xf numFmtId="0" fontId="0" fillId="0" borderId="94" xfId="87" applyFont="1" applyBorder="1">
      <alignment/>
      <protection/>
    </xf>
    <xf numFmtId="0" fontId="0" fillId="0" borderId="50" xfId="87" applyFont="1" applyBorder="1">
      <alignment/>
      <protection/>
    </xf>
    <xf numFmtId="0" fontId="0" fillId="0" borderId="106" xfId="87" applyFont="1" applyBorder="1">
      <alignment/>
      <protection/>
    </xf>
    <xf numFmtId="179" fontId="0" fillId="0" borderId="34" xfId="0" applyNumberFormat="1" applyFont="1" applyFill="1" applyBorder="1" applyAlignment="1">
      <alignment horizontal="right"/>
    </xf>
    <xf numFmtId="0" fontId="0" fillId="0" borderId="35" xfId="87" applyFont="1" applyBorder="1">
      <alignment/>
      <protection/>
    </xf>
    <xf numFmtId="0" fontId="0" fillId="0" borderId="104" xfId="87" applyFont="1" applyBorder="1">
      <alignment/>
      <protection/>
    </xf>
    <xf numFmtId="179" fontId="0" fillId="0" borderId="38" xfId="0" applyNumberFormat="1" applyFont="1" applyFill="1" applyBorder="1" applyAlignment="1">
      <alignment horizontal="right"/>
    </xf>
    <xf numFmtId="0" fontId="0" fillId="0" borderId="39" xfId="87" applyFont="1" applyBorder="1">
      <alignment/>
      <protection/>
    </xf>
    <xf numFmtId="0" fontId="0" fillId="0" borderId="260" xfId="87" applyFont="1" applyBorder="1">
      <alignment/>
      <protection/>
    </xf>
    <xf numFmtId="0" fontId="0" fillId="0" borderId="103" xfId="87" applyFont="1" applyBorder="1">
      <alignment/>
      <protection/>
    </xf>
    <xf numFmtId="0" fontId="0" fillId="0" borderId="30" xfId="87" applyFont="1" applyBorder="1">
      <alignment/>
      <protection/>
    </xf>
    <xf numFmtId="0" fontId="0" fillId="0" borderId="49" xfId="87" applyFont="1" applyBorder="1">
      <alignment/>
      <protection/>
    </xf>
    <xf numFmtId="0" fontId="0" fillId="0" borderId="102" xfId="87" applyFont="1" applyBorder="1">
      <alignment/>
      <protection/>
    </xf>
    <xf numFmtId="0" fontId="0" fillId="0" borderId="139" xfId="87" applyFont="1" applyBorder="1">
      <alignment/>
      <protection/>
    </xf>
    <xf numFmtId="0" fontId="0" fillId="0" borderId="240" xfId="87" applyFont="1" applyBorder="1">
      <alignment/>
      <protection/>
    </xf>
    <xf numFmtId="0" fontId="0" fillId="0" borderId="108" xfId="87" applyFont="1" applyBorder="1">
      <alignment/>
      <protection/>
    </xf>
    <xf numFmtId="185" fontId="0" fillId="0" borderId="35" xfId="0" applyNumberFormat="1" applyFont="1" applyFill="1" applyBorder="1" applyAlignment="1" quotePrefix="1">
      <alignment horizontal="right"/>
    </xf>
    <xf numFmtId="185" fontId="0" fillId="0" borderId="0" xfId="0" applyNumberFormat="1" applyFont="1" applyFill="1" applyAlignment="1" quotePrefix="1">
      <alignment horizontal="right"/>
    </xf>
    <xf numFmtId="38" fontId="0" fillId="0" borderId="94" xfId="60" applyFont="1" applyBorder="1" applyAlignment="1">
      <alignment/>
    </xf>
    <xf numFmtId="38" fontId="0" fillId="0" borderId="50" xfId="60" applyFont="1" applyBorder="1" applyAlignment="1">
      <alignment/>
    </xf>
    <xf numFmtId="38" fontId="0" fillId="0" borderId="111" xfId="60" applyFont="1" applyBorder="1" applyAlignment="1">
      <alignment/>
    </xf>
    <xf numFmtId="38" fontId="0" fillId="0" borderId="35" xfId="60" applyFont="1" applyBorder="1" applyAlignment="1">
      <alignment/>
    </xf>
    <xf numFmtId="38" fontId="0" fillId="0" borderId="109" xfId="60" applyFont="1" applyBorder="1" applyAlignment="1">
      <alignment/>
    </xf>
    <xf numFmtId="38" fontId="0" fillId="0" borderId="112" xfId="60" applyFont="1" applyBorder="1" applyAlignment="1">
      <alignment/>
    </xf>
    <xf numFmtId="38" fontId="0" fillId="0" borderId="39" xfId="60" applyFont="1" applyBorder="1" applyAlignment="1">
      <alignment/>
    </xf>
    <xf numFmtId="38" fontId="0" fillId="0" borderId="114" xfId="60" applyFont="1" applyBorder="1" applyAlignment="1">
      <alignment/>
    </xf>
    <xf numFmtId="38" fontId="0" fillId="0" borderId="110" xfId="60" applyFont="1" applyBorder="1" applyAlignment="1">
      <alignment/>
    </xf>
    <xf numFmtId="38" fontId="0" fillId="0" borderId="120" xfId="60" applyFont="1" applyBorder="1" applyAlignment="1">
      <alignment/>
    </xf>
    <xf numFmtId="38" fontId="0" fillId="0" borderId="30" xfId="60" applyFont="1" applyBorder="1" applyAlignment="1">
      <alignment/>
    </xf>
    <xf numFmtId="38" fontId="0" fillId="0" borderId="100" xfId="60" applyFont="1" applyBorder="1" applyAlignment="1">
      <alignment/>
    </xf>
    <xf numFmtId="38" fontId="0" fillId="0" borderId="31" xfId="60" applyFont="1" applyBorder="1" applyAlignment="1">
      <alignment/>
    </xf>
    <xf numFmtId="38" fontId="0" fillId="0" borderId="132" xfId="60" applyFont="1" applyBorder="1" applyAlignment="1">
      <alignment/>
    </xf>
    <xf numFmtId="38" fontId="0" fillId="0" borderId="107" xfId="60" applyFont="1" applyBorder="1" applyAlignment="1">
      <alignment/>
    </xf>
    <xf numFmtId="38" fontId="0" fillId="0" borderId="261" xfId="60" applyFont="1" applyBorder="1" applyAlignment="1">
      <alignment/>
    </xf>
    <xf numFmtId="38" fontId="0" fillId="0" borderId="262" xfId="60" applyFont="1" applyBorder="1" applyAlignment="1">
      <alignment/>
    </xf>
    <xf numFmtId="38" fontId="0" fillId="0" borderId="118" xfId="60" applyFont="1" applyBorder="1" applyAlignment="1">
      <alignment/>
    </xf>
    <xf numFmtId="38" fontId="0" fillId="0" borderId="95" xfId="60" applyFont="1" applyBorder="1" applyAlignment="1">
      <alignment/>
    </xf>
    <xf numFmtId="38" fontId="0" fillId="0" borderId="54" xfId="60" applyFont="1" applyBorder="1" applyAlignment="1">
      <alignment/>
    </xf>
    <xf numFmtId="38" fontId="0" fillId="0" borderId="96" xfId="60" applyFont="1" applyBorder="1" applyAlignment="1">
      <alignment/>
    </xf>
    <xf numFmtId="38" fontId="0" fillId="0" borderId="97" xfId="60" applyFont="1" applyBorder="1" applyAlignment="1">
      <alignment/>
    </xf>
    <xf numFmtId="38" fontId="0" fillId="0" borderId="263" xfId="60" applyFont="1" applyBorder="1" applyAlignment="1">
      <alignment/>
    </xf>
    <xf numFmtId="38" fontId="0" fillId="0" borderId="106" xfId="60" applyFont="1" applyBorder="1" applyAlignment="1">
      <alignment/>
    </xf>
    <xf numFmtId="38" fontId="0" fillId="0" borderId="102" xfId="60" applyFont="1" applyBorder="1" applyAlignment="1">
      <alignment/>
    </xf>
    <xf numFmtId="38" fontId="0" fillId="0" borderId="105" xfId="60" applyFont="1" applyBorder="1" applyAlignment="1">
      <alignment/>
    </xf>
    <xf numFmtId="38" fontId="0" fillId="0" borderId="103" xfId="60" applyFont="1" applyBorder="1" applyAlignment="1">
      <alignment/>
    </xf>
    <xf numFmtId="38" fontId="0" fillId="0" borderId="104" xfId="60" applyFont="1" applyBorder="1" applyAlignment="1">
      <alignment/>
    </xf>
    <xf numFmtId="38" fontId="0" fillId="0" borderId="108" xfId="60" applyFont="1" applyBorder="1" applyAlignment="1">
      <alignment/>
    </xf>
    <xf numFmtId="179" fontId="0" fillId="0" borderId="155" xfId="0" applyNumberFormat="1" applyFont="1" applyFill="1" applyBorder="1" applyAlignment="1">
      <alignment horizontal="right"/>
    </xf>
    <xf numFmtId="179" fontId="0" fillId="0" borderId="196" xfId="0" applyNumberFormat="1" applyFont="1" applyFill="1" applyBorder="1" applyAlignment="1">
      <alignment horizontal="right"/>
    </xf>
    <xf numFmtId="179" fontId="0" fillId="0" borderId="53" xfId="0" applyNumberFormat="1" applyFont="1" applyFill="1" applyBorder="1" applyAlignment="1">
      <alignment horizontal="right"/>
    </xf>
    <xf numFmtId="3" fontId="0" fillId="0" borderId="264" xfId="88" applyNumberFormat="1" applyFont="1" applyBorder="1" applyAlignment="1">
      <alignment/>
      <protection/>
    </xf>
    <xf numFmtId="3" fontId="0" fillId="0" borderId="265" xfId="88" applyNumberFormat="1" applyFont="1" applyBorder="1" applyAlignment="1">
      <alignment/>
      <protection/>
    </xf>
    <xf numFmtId="3" fontId="0" fillId="0" borderId="266" xfId="88" applyNumberFormat="1" applyFont="1" applyBorder="1" applyAlignment="1">
      <alignment/>
      <protection/>
    </xf>
    <xf numFmtId="38" fontId="0" fillId="0" borderId="49" xfId="60" applyFont="1" applyBorder="1" applyAlignment="1">
      <alignment/>
    </xf>
    <xf numFmtId="38" fontId="0" fillId="0" borderId="134" xfId="60" applyFont="1" applyBorder="1" applyAlignment="1">
      <alignment/>
    </xf>
    <xf numFmtId="38" fontId="0" fillId="0" borderId="53" xfId="60" applyFont="1" applyBorder="1" applyAlignment="1">
      <alignment/>
    </xf>
    <xf numFmtId="38" fontId="0" fillId="0" borderId="2" xfId="60" applyFont="1" applyBorder="1" applyAlignment="1">
      <alignment/>
    </xf>
    <xf numFmtId="38" fontId="0" fillId="0" borderId="196" xfId="60" applyFont="1" applyBorder="1" applyAlignment="1">
      <alignment/>
    </xf>
    <xf numFmtId="38" fontId="0" fillId="0" borderId="86" xfId="60" applyFont="1" applyBorder="1" applyAlignment="1">
      <alignment/>
    </xf>
    <xf numFmtId="178" fontId="0" fillId="48" borderId="267" xfId="53" applyNumberFormat="1" applyFont="1" applyFill="1" applyBorder="1" applyAlignment="1">
      <alignment/>
    </xf>
    <xf numFmtId="178" fontId="0" fillId="48" borderId="268" xfId="53" applyNumberFormat="1" applyFont="1" applyFill="1" applyBorder="1" applyAlignment="1">
      <alignment/>
    </xf>
    <xf numFmtId="178" fontId="0" fillId="48" borderId="269" xfId="88" applyNumberFormat="1" applyFont="1" applyFill="1" applyBorder="1" applyAlignment="1">
      <alignment/>
      <protection/>
    </xf>
    <xf numFmtId="38" fontId="0" fillId="0" borderId="49" xfId="60" applyFont="1" applyBorder="1" applyAlignment="1" applyProtection="1">
      <alignment/>
      <protection/>
    </xf>
    <xf numFmtId="38" fontId="0" fillId="0" borderId="134" xfId="60" applyFont="1" applyBorder="1" applyAlignment="1" applyProtection="1">
      <alignment/>
      <protection/>
    </xf>
    <xf numFmtId="38" fontId="0" fillId="0" borderId="50" xfId="60" applyFont="1" applyBorder="1" applyAlignment="1" applyProtection="1">
      <alignment/>
      <protection/>
    </xf>
    <xf numFmtId="3" fontId="0" fillId="0" borderId="270" xfId="88" applyNumberFormat="1" applyFont="1" applyBorder="1" applyAlignment="1">
      <alignment/>
      <protection/>
    </xf>
    <xf numFmtId="38" fontId="0" fillId="0" borderId="53" xfId="60" applyFont="1" applyBorder="1" applyAlignment="1" applyProtection="1">
      <alignment/>
      <protection/>
    </xf>
    <xf numFmtId="38" fontId="0" fillId="0" borderId="2" xfId="60" applyFont="1" applyBorder="1" applyAlignment="1" applyProtection="1">
      <alignment/>
      <protection/>
    </xf>
    <xf numFmtId="38" fontId="0" fillId="0" borderId="35" xfId="60" applyFont="1" applyBorder="1" applyAlignment="1" applyProtection="1">
      <alignment/>
      <protection/>
    </xf>
    <xf numFmtId="38" fontId="0" fillId="0" borderId="196" xfId="60" applyFont="1" applyBorder="1" applyAlignment="1" applyProtection="1">
      <alignment/>
      <protection/>
    </xf>
    <xf numFmtId="38" fontId="0" fillId="0" borderId="86" xfId="60" applyFont="1" applyBorder="1" applyAlignment="1" applyProtection="1">
      <alignment/>
      <protection/>
    </xf>
    <xf numFmtId="38" fontId="0" fillId="0" borderId="55" xfId="60" applyFont="1" applyBorder="1" applyAlignment="1" applyProtection="1">
      <alignment/>
      <protection/>
    </xf>
    <xf numFmtId="3" fontId="0" fillId="0" borderId="271" xfId="88" applyNumberFormat="1" applyFont="1" applyBorder="1" applyAlignment="1">
      <alignment/>
      <protection/>
    </xf>
    <xf numFmtId="178" fontId="0" fillId="48" borderId="272" xfId="53" applyNumberFormat="1" applyFont="1" applyFill="1" applyBorder="1" applyAlignment="1">
      <alignment/>
    </xf>
    <xf numFmtId="3" fontId="0" fillId="0" borderId="273" xfId="88" applyNumberFormat="1" applyFont="1" applyBorder="1" applyAlignment="1">
      <alignment/>
      <protection/>
    </xf>
    <xf numFmtId="3" fontId="0" fillId="0" borderId="274" xfId="88" applyNumberFormat="1" applyFont="1" applyBorder="1" applyAlignment="1">
      <alignment/>
      <protection/>
    </xf>
    <xf numFmtId="178" fontId="0" fillId="48" borderId="272" xfId="88" applyNumberFormat="1" applyFont="1" applyFill="1" applyBorder="1" applyAlignment="1">
      <alignment/>
      <protection/>
    </xf>
    <xf numFmtId="178" fontId="0" fillId="48" borderId="275" xfId="53" applyNumberFormat="1" applyFont="1" applyFill="1" applyBorder="1" applyAlignment="1">
      <alignment/>
    </xf>
    <xf numFmtId="178" fontId="0" fillId="48" borderId="276" xfId="88" applyNumberFormat="1" applyFont="1" applyFill="1" applyBorder="1" applyAlignment="1">
      <alignment/>
      <protection/>
    </xf>
    <xf numFmtId="179" fontId="0" fillId="0" borderId="35" xfId="0" applyNumberFormat="1" applyFont="1" applyFill="1" applyBorder="1" applyAlignment="1">
      <alignment horizontal="right"/>
    </xf>
    <xf numFmtId="179" fontId="0" fillId="0" borderId="39" xfId="0" applyNumberFormat="1" applyFont="1" applyFill="1" applyBorder="1" applyAlignment="1">
      <alignment horizontal="right"/>
    </xf>
    <xf numFmtId="3" fontId="58" fillId="0" borderId="54" xfId="60" applyNumberFormat="1" applyFont="1" applyBorder="1" applyAlignment="1">
      <alignment/>
    </xf>
    <xf numFmtId="3" fontId="58" fillId="0" borderId="109" xfId="60" applyNumberFormat="1" applyFont="1" applyBorder="1" applyAlignment="1">
      <alignment/>
    </xf>
    <xf numFmtId="3" fontId="58" fillId="0" borderId="277" xfId="60" applyNumberFormat="1" applyFont="1" applyBorder="1" applyAlignment="1">
      <alignment/>
    </xf>
    <xf numFmtId="3" fontId="58" fillId="0" borderId="98" xfId="60" applyNumberFormat="1" applyFont="1" applyBorder="1" applyAlignment="1">
      <alignment/>
    </xf>
    <xf numFmtId="3" fontId="58" fillId="0" borderId="154" xfId="60" applyNumberFormat="1" applyFont="1" applyBorder="1" applyAlignment="1">
      <alignment/>
    </xf>
    <xf numFmtId="3" fontId="58" fillId="0" borderId="189" xfId="60" applyNumberFormat="1" applyFont="1" applyBorder="1" applyAlignment="1">
      <alignment/>
    </xf>
    <xf numFmtId="178" fontId="58" fillId="0" borderId="129" xfId="53" applyNumberFormat="1" applyFont="1" applyBorder="1" applyAlignment="1">
      <alignment/>
    </xf>
    <xf numFmtId="178" fontId="58" fillId="0" borderId="130" xfId="53" applyNumberFormat="1" applyFont="1" applyBorder="1" applyAlignment="1">
      <alignment/>
    </xf>
    <xf numFmtId="178" fontId="58" fillId="0" borderId="131" xfId="53" applyNumberFormat="1" applyFont="1" applyBorder="1" applyAlignment="1">
      <alignment/>
    </xf>
    <xf numFmtId="178" fontId="58" fillId="0" borderId="152" xfId="53" applyNumberFormat="1" applyFont="1" applyBorder="1" applyAlignment="1">
      <alignment/>
    </xf>
    <xf numFmtId="3" fontId="58" fillId="0" borderId="247" xfId="60" applyNumberFormat="1" applyFont="1" applyBorder="1" applyAlignment="1">
      <alignment/>
    </xf>
    <xf numFmtId="3" fontId="58" fillId="0" borderId="147" xfId="60" applyNumberFormat="1" applyFont="1" applyBorder="1" applyAlignment="1">
      <alignment/>
    </xf>
    <xf numFmtId="3" fontId="58" fillId="0" borderId="174" xfId="60" applyNumberFormat="1" applyFont="1" applyBorder="1" applyAlignment="1">
      <alignment/>
    </xf>
    <xf numFmtId="178" fontId="58" fillId="0" borderId="97" xfId="53" applyNumberFormat="1" applyFont="1" applyBorder="1" applyAlignment="1">
      <alignment/>
    </xf>
    <xf numFmtId="178" fontId="58" fillId="0" borderId="132" xfId="53" applyNumberFormat="1" applyFont="1" applyBorder="1" applyAlignment="1">
      <alignment/>
    </xf>
    <xf numFmtId="178" fontId="58" fillId="0" borderId="133" xfId="53" applyNumberFormat="1" applyFont="1" applyBorder="1" applyAlignment="1">
      <alignment/>
    </xf>
    <xf numFmtId="178" fontId="58" fillId="0" borderId="136" xfId="53" applyNumberFormat="1" applyFont="1" applyBorder="1" applyAlignment="1">
      <alignment/>
    </xf>
    <xf numFmtId="178" fontId="58" fillId="0" borderId="137" xfId="53" applyNumberFormat="1" applyFont="1" applyBorder="1" applyAlignment="1">
      <alignment/>
    </xf>
    <xf numFmtId="178" fontId="58" fillId="0" borderId="138" xfId="53" applyNumberFormat="1" applyFont="1" applyBorder="1" applyAlignment="1">
      <alignment/>
    </xf>
    <xf numFmtId="185" fontId="58" fillId="0" borderId="35" xfId="0" applyNumberFormat="1" applyFont="1" applyFill="1" applyBorder="1" applyAlignment="1" quotePrefix="1">
      <alignment horizontal="right"/>
    </xf>
    <xf numFmtId="185" fontId="58" fillId="0" borderId="0" xfId="75" applyNumberFormat="1" applyFont="1" applyFill="1" applyAlignment="1" quotePrefix="1">
      <alignment horizontal="right"/>
      <protection/>
    </xf>
    <xf numFmtId="185" fontId="58" fillId="0" borderId="0" xfId="0" applyNumberFormat="1" applyFont="1" applyFill="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7" applyFont="1">
      <alignment/>
      <protection/>
    </xf>
    <xf numFmtId="0" fontId="22" fillId="0" borderId="0" xfId="84" applyFont="1">
      <alignment/>
      <protection/>
    </xf>
    <xf numFmtId="0" fontId="22" fillId="0" borderId="0" xfId="89" applyFont="1">
      <alignment/>
      <protection/>
    </xf>
    <xf numFmtId="0" fontId="22" fillId="0" borderId="0" xfId="86" applyFont="1">
      <alignment/>
      <protection/>
    </xf>
    <xf numFmtId="0" fontId="22" fillId="0" borderId="0" xfId="85" applyFont="1">
      <alignment/>
      <protection/>
    </xf>
    <xf numFmtId="0" fontId="22" fillId="0" borderId="0" xfId="83" applyFont="1">
      <alignment/>
      <protection/>
    </xf>
    <xf numFmtId="0" fontId="22" fillId="0" borderId="0" xfId="80" applyFont="1">
      <alignment/>
      <protection/>
    </xf>
    <xf numFmtId="0" fontId="22" fillId="0" borderId="0" xfId="82" applyFont="1" applyAlignment="1">
      <alignment horizontal="right"/>
      <protection/>
    </xf>
    <xf numFmtId="0" fontId="22" fillId="0" borderId="0" xfId="83" applyFont="1" applyAlignment="1">
      <alignment horizontal="right"/>
      <protection/>
    </xf>
    <xf numFmtId="38" fontId="22" fillId="0" borderId="0" xfId="60" applyFont="1" applyAlignment="1">
      <alignment horizontal="right"/>
    </xf>
    <xf numFmtId="0" fontId="22" fillId="0" borderId="0" xfId="87" applyFont="1" applyAlignment="1">
      <alignment horizontal="right"/>
      <protection/>
    </xf>
    <xf numFmtId="0" fontId="22" fillId="0" borderId="119" xfId="89" applyFont="1" applyBorder="1" applyAlignment="1">
      <alignment horizontal="right"/>
      <protection/>
    </xf>
    <xf numFmtId="20" fontId="17" fillId="0" borderId="0" xfId="83" applyNumberFormat="1" applyFont="1">
      <alignment/>
      <protection/>
    </xf>
    <xf numFmtId="20" fontId="0" fillId="0" borderId="0" xfId="88" applyNumberFormat="1" applyFont="1">
      <alignment/>
      <protection/>
    </xf>
    <xf numFmtId="20" fontId="0" fillId="0" borderId="0" xfId="85" applyNumberFormat="1" applyFont="1">
      <alignment/>
      <protection/>
    </xf>
    <xf numFmtId="20" fontId="0" fillId="0" borderId="0" xfId="86" applyNumberFormat="1" applyFont="1" applyBorder="1">
      <alignment/>
      <protection/>
    </xf>
    <xf numFmtId="20" fontId="0" fillId="0" borderId="0" xfId="89" applyNumberFormat="1" applyFont="1">
      <alignment/>
      <protection/>
    </xf>
    <xf numFmtId="20" fontId="0" fillId="0" borderId="0" xfId="84" applyNumberFormat="1" applyFont="1">
      <alignment/>
      <protection/>
    </xf>
    <xf numFmtId="20" fontId="0" fillId="0" borderId="0" xfId="87" applyNumberFormat="1" applyFont="1">
      <alignment/>
      <protection/>
    </xf>
    <xf numFmtId="20" fontId="0" fillId="0" borderId="0" xfId="81" applyNumberFormat="1" applyFont="1">
      <alignment/>
      <protection/>
    </xf>
    <xf numFmtId="0" fontId="19" fillId="37" borderId="278" xfId="82" applyFont="1" applyFill="1" applyBorder="1" applyAlignment="1">
      <alignment horizontal="center"/>
      <protection/>
    </xf>
    <xf numFmtId="38" fontId="18" fillId="0" borderId="223" xfId="60" applyFont="1" applyBorder="1" applyAlignment="1">
      <alignment/>
    </xf>
    <xf numFmtId="38" fontId="18" fillId="0" borderId="279" xfId="60" applyFont="1" applyBorder="1" applyAlignment="1">
      <alignment/>
    </xf>
    <xf numFmtId="38" fontId="18" fillId="0" borderId="280" xfId="60" applyFont="1" applyBorder="1" applyAlignment="1">
      <alignment/>
    </xf>
    <xf numFmtId="38" fontId="18" fillId="0" borderId="236" xfId="60" applyFont="1" applyBorder="1" applyAlignment="1">
      <alignment/>
    </xf>
    <xf numFmtId="3" fontId="19" fillId="37" borderId="28" xfId="82" applyNumberFormat="1" applyFont="1" applyFill="1" applyBorder="1" applyAlignment="1">
      <alignment horizontal="center"/>
      <protection/>
    </xf>
    <xf numFmtId="3" fontId="18" fillId="0" borderId="281" xfId="60" applyNumberFormat="1" applyFont="1" applyBorder="1" applyAlignment="1">
      <alignment/>
    </xf>
    <xf numFmtId="3" fontId="18" fillId="0" borderId="36" xfId="60" applyNumberFormat="1" applyFont="1" applyBorder="1" applyAlignment="1">
      <alignment/>
    </xf>
    <xf numFmtId="3" fontId="18" fillId="0" borderId="40" xfId="60" applyNumberFormat="1" applyFont="1" applyBorder="1" applyAlignment="1">
      <alignment/>
    </xf>
    <xf numFmtId="3" fontId="18" fillId="0" borderId="44" xfId="60" applyNumberFormat="1" applyFont="1" applyBorder="1" applyAlignment="1">
      <alignment/>
    </xf>
    <xf numFmtId="0" fontId="15" fillId="0" borderId="0" xfId="83" applyFont="1" applyAlignment="1">
      <alignment horizontal="center"/>
      <protection/>
    </xf>
    <xf numFmtId="0" fontId="16" fillId="34" borderId="67" xfId="81" applyFont="1" applyFill="1" applyBorder="1" applyAlignment="1">
      <alignment horizontal="center"/>
      <protection/>
    </xf>
    <xf numFmtId="0" fontId="16" fillId="34" borderId="68" xfId="81" applyFont="1" applyFill="1" applyBorder="1" applyAlignment="1">
      <alignment horizontal="center"/>
      <protection/>
    </xf>
    <xf numFmtId="0" fontId="16" fillId="37" borderId="67" xfId="87" applyFont="1" applyFill="1" applyBorder="1" applyAlignment="1">
      <alignment horizontal="center"/>
      <protection/>
    </xf>
    <xf numFmtId="0" fontId="16" fillId="37" borderId="68" xfId="87" applyFont="1" applyFill="1" applyBorder="1" applyAlignment="1">
      <alignment horizontal="center"/>
      <protection/>
    </xf>
    <xf numFmtId="0" fontId="0" fillId="0" borderId="68" xfId="87" applyFont="1" applyBorder="1">
      <alignment/>
      <protection/>
    </xf>
    <xf numFmtId="0" fontId="16" fillId="42" borderId="67" xfId="84" applyFont="1" applyFill="1" applyBorder="1" applyAlignment="1">
      <alignment horizontal="center" vertical="center"/>
      <protection/>
    </xf>
    <xf numFmtId="0" fontId="16" fillId="42" borderId="68" xfId="84" applyFont="1" applyFill="1" applyBorder="1" applyAlignment="1">
      <alignment horizontal="center" vertical="center"/>
      <protection/>
    </xf>
    <xf numFmtId="0" fontId="16" fillId="42" borderId="69" xfId="84" applyFont="1" applyFill="1" applyBorder="1" applyAlignment="1">
      <alignment horizontal="center" vertical="center"/>
      <protection/>
    </xf>
    <xf numFmtId="0" fontId="16" fillId="42" borderId="68" xfId="84" applyFont="1" applyFill="1" applyBorder="1" applyAlignment="1">
      <alignment horizontal="center"/>
      <protection/>
    </xf>
    <xf numFmtId="0" fontId="16" fillId="42" borderId="67" xfId="84" applyFont="1" applyFill="1" applyBorder="1" applyAlignment="1">
      <alignment horizontal="center"/>
      <protection/>
    </xf>
    <xf numFmtId="0" fontId="16" fillId="44" borderId="68" xfId="89" applyFont="1" applyFill="1" applyBorder="1" applyAlignment="1">
      <alignment horizontal="center"/>
      <protection/>
    </xf>
    <xf numFmtId="0" fontId="16" fillId="44" borderId="67" xfId="89" applyFont="1" applyFill="1" applyBorder="1" applyAlignment="1">
      <alignment horizontal="center" vertical="center" wrapText="1"/>
      <protection/>
    </xf>
    <xf numFmtId="0" fontId="16" fillId="44" borderId="68" xfId="89" applyFont="1" applyFill="1" applyBorder="1" applyAlignment="1">
      <alignment horizontal="center" vertical="center" wrapText="1"/>
      <protection/>
    </xf>
    <xf numFmtId="0" fontId="16" fillId="44" borderId="69" xfId="89" applyFont="1" applyFill="1" applyBorder="1" applyAlignment="1">
      <alignment horizontal="center" vertical="center" wrapText="1"/>
      <protection/>
    </xf>
    <xf numFmtId="0" fontId="16" fillId="40" borderId="68" xfId="86" applyFont="1" applyFill="1" applyBorder="1" applyAlignment="1">
      <alignment horizontal="center"/>
      <protection/>
    </xf>
    <xf numFmtId="0" fontId="16" fillId="40" borderId="67" xfId="86" applyFont="1" applyFill="1" applyBorder="1" applyAlignment="1">
      <alignment horizontal="center"/>
      <protection/>
    </xf>
    <xf numFmtId="0" fontId="16" fillId="40" borderId="67" xfId="86" applyFont="1" applyFill="1" applyBorder="1" applyAlignment="1">
      <alignment horizontal="center" vertical="center" wrapText="1"/>
      <protection/>
    </xf>
    <xf numFmtId="0" fontId="16" fillId="40" borderId="68" xfId="86" applyFont="1" applyFill="1" applyBorder="1" applyAlignment="1">
      <alignment horizontal="center" vertical="center" wrapText="1"/>
      <protection/>
    </xf>
    <xf numFmtId="0" fontId="16" fillId="40" borderId="69" xfId="86" applyFont="1" applyFill="1" applyBorder="1" applyAlignment="1">
      <alignment horizontal="center" vertical="center" wrapText="1"/>
      <protection/>
    </xf>
    <xf numFmtId="0" fontId="16" fillId="46" borderId="67" xfId="85" applyFont="1" applyFill="1" applyBorder="1" applyAlignment="1">
      <alignment horizontal="center"/>
      <protection/>
    </xf>
    <xf numFmtId="0" fontId="16" fillId="46" borderId="68" xfId="85" applyFont="1" applyFill="1" applyBorder="1" applyAlignment="1">
      <alignment horizontal="center"/>
      <protection/>
    </xf>
    <xf numFmtId="0" fontId="0" fillId="0" borderId="68" xfId="85" applyFont="1" applyBorder="1">
      <alignment/>
      <protection/>
    </xf>
    <xf numFmtId="0" fontId="16" fillId="46" borderId="67" xfId="85" applyFont="1" applyFill="1" applyBorder="1" applyAlignment="1">
      <alignment horizontal="center" vertical="center" wrapText="1"/>
      <protection/>
    </xf>
    <xf numFmtId="0" fontId="16" fillId="46" borderId="68" xfId="85" applyFont="1" applyFill="1" applyBorder="1" applyAlignment="1">
      <alignment horizontal="center" vertical="center" wrapText="1"/>
      <protection/>
    </xf>
    <xf numFmtId="0" fontId="16" fillId="46" borderId="69" xfId="85" applyFont="1" applyFill="1" applyBorder="1" applyAlignment="1">
      <alignment horizontal="center" vertical="center" wrapText="1"/>
      <protection/>
    </xf>
    <xf numFmtId="0" fontId="16" fillId="48" borderId="79" xfId="88" applyFont="1" applyFill="1" applyBorder="1" applyAlignment="1">
      <alignment horizontal="center"/>
      <protection/>
    </xf>
    <xf numFmtId="0" fontId="16" fillId="48" borderId="80" xfId="88" applyFont="1" applyFill="1" applyBorder="1" applyAlignment="1">
      <alignment horizontal="center"/>
      <protection/>
    </xf>
    <xf numFmtId="0" fontId="16" fillId="48" borderId="79" xfId="88" applyFont="1" applyFill="1" applyBorder="1" applyAlignment="1">
      <alignment horizontal="center" vertical="center" wrapText="1"/>
      <protection/>
    </xf>
    <xf numFmtId="0" fontId="16" fillId="48" borderId="80" xfId="88" applyFont="1" applyFill="1" applyBorder="1" applyAlignment="1">
      <alignment horizontal="center" vertical="center" wrapText="1"/>
      <protection/>
    </xf>
    <xf numFmtId="0" fontId="0" fillId="0" borderId="80" xfId="88" applyFont="1" applyBorder="1" applyAlignment="1">
      <alignment vertical="center" wrapText="1"/>
      <protection/>
    </xf>
    <xf numFmtId="0" fontId="0" fillId="0" borderId="124" xfId="88" applyFont="1" applyBorder="1" applyAlignment="1">
      <alignment vertical="center" wrapText="1"/>
      <protection/>
    </xf>
    <xf numFmtId="178" fontId="16" fillId="48" borderId="282" xfId="53" applyNumberFormat="1" applyFont="1" applyFill="1" applyBorder="1" applyAlignment="1">
      <alignment horizontal="center"/>
    </xf>
    <xf numFmtId="178" fontId="16" fillId="48" borderId="283" xfId="53" applyNumberFormat="1" applyFont="1" applyFill="1" applyBorder="1" applyAlignment="1">
      <alignment horizontal="center"/>
    </xf>
    <xf numFmtId="178" fontId="16" fillId="48" borderId="284" xfId="53" applyNumberFormat="1" applyFont="1" applyFill="1" applyBorder="1" applyAlignment="1">
      <alignment horizontal="center"/>
    </xf>
    <xf numFmtId="178" fontId="16" fillId="48" borderId="285" xfId="53" applyNumberFormat="1" applyFont="1" applyFill="1" applyBorder="1" applyAlignment="1">
      <alignment horizontal="center"/>
    </xf>
    <xf numFmtId="6" fontId="16" fillId="48" borderId="79" xfId="69" applyFont="1" applyFill="1" applyBorder="1" applyAlignment="1">
      <alignment horizontal="center"/>
    </xf>
    <xf numFmtId="6" fontId="16" fillId="48" borderId="80" xfId="69" applyFont="1" applyFill="1" applyBorder="1" applyAlignment="1">
      <alignment horizontal="center"/>
    </xf>
    <xf numFmtId="0" fontId="0" fillId="0" borderId="286" xfId="53" applyNumberFormat="1" applyFont="1" applyBorder="1" applyAlignment="1">
      <alignment horizontal="center"/>
    </xf>
    <xf numFmtId="0" fontId="0" fillId="0" borderId="287" xfId="53" applyNumberFormat="1" applyFont="1" applyBorder="1" applyAlignment="1">
      <alignment horizontal="center"/>
    </xf>
    <xf numFmtId="0" fontId="0" fillId="0" borderId="288" xfId="53" applyNumberFormat="1" applyFont="1" applyBorder="1" applyAlignment="1">
      <alignment horizontal="center"/>
    </xf>
    <xf numFmtId="0" fontId="0" fillId="0" borderId="289" xfId="53" applyNumberFormat="1" applyFont="1" applyBorder="1" applyAlignment="1">
      <alignment horizontal="center"/>
    </xf>
    <xf numFmtId="0" fontId="0" fillId="0" borderId="195" xfId="53" applyNumberFormat="1" applyFont="1" applyBorder="1" applyAlignment="1">
      <alignment horizontal="center"/>
    </xf>
    <xf numFmtId="0" fontId="0" fillId="0" borderId="257" xfId="53" applyNumberFormat="1" applyFont="1" applyBorder="1" applyAlignment="1">
      <alignment horizontal="center"/>
    </xf>
    <xf numFmtId="0" fontId="0" fillId="0" borderId="176" xfId="53" applyNumberFormat="1" applyFont="1" applyBorder="1" applyAlignment="1">
      <alignment horizontal="center"/>
    </xf>
    <xf numFmtId="0" fontId="0" fillId="0" borderId="31" xfId="53" applyNumberFormat="1" applyFont="1" applyBorder="1" applyAlignment="1">
      <alignment horizontal="center"/>
    </xf>
    <xf numFmtId="0" fontId="15" fillId="33" borderId="290" xfId="80" applyNumberFormat="1" applyFont="1" applyFill="1" applyBorder="1" applyAlignment="1">
      <alignment horizontal="center"/>
      <protection/>
    </xf>
    <xf numFmtId="0" fontId="15" fillId="33" borderId="291" xfId="80" applyNumberFormat="1" applyFont="1" applyFill="1" applyBorder="1" applyAlignment="1">
      <alignment horizontal="center"/>
      <protection/>
    </xf>
    <xf numFmtId="0" fontId="16" fillId="34" borderId="33" xfId="80" applyNumberFormat="1" applyFont="1" applyFill="1" applyBorder="1" applyAlignment="1">
      <alignment horizontal="left"/>
      <protection/>
    </xf>
    <xf numFmtId="0" fontId="16" fillId="34" borderId="2" xfId="80" applyNumberFormat="1" applyFont="1" applyFill="1" applyBorder="1" applyAlignment="1">
      <alignment horizontal="left"/>
      <protection/>
    </xf>
    <xf numFmtId="0" fontId="16" fillId="34" borderId="53" xfId="80" applyNumberFormat="1" applyFont="1" applyFill="1" applyBorder="1" applyAlignment="1">
      <alignment horizontal="left"/>
      <protection/>
    </xf>
    <xf numFmtId="0" fontId="16" fillId="34" borderId="15" xfId="80" applyNumberFormat="1" applyFont="1" applyFill="1" applyBorder="1" applyAlignment="1">
      <alignment horizontal="left"/>
      <protection/>
    </xf>
    <xf numFmtId="0" fontId="16" fillId="34" borderId="16" xfId="80" applyNumberFormat="1" applyFont="1" applyFill="1" applyBorder="1" applyAlignment="1">
      <alignment horizontal="left"/>
      <protection/>
    </xf>
    <xf numFmtId="0" fontId="16" fillId="34" borderId="135" xfId="80" applyNumberFormat="1" applyFont="1" applyFill="1" applyBorder="1" applyAlignment="1">
      <alignment horizontal="left"/>
      <protection/>
    </xf>
    <xf numFmtId="0" fontId="16" fillId="34" borderId="247" xfId="80" applyNumberFormat="1" applyFont="1" applyFill="1" applyBorder="1" applyAlignment="1">
      <alignment horizontal="center"/>
      <protection/>
    </xf>
    <xf numFmtId="0" fontId="16" fillId="34" borderId="135" xfId="80" applyNumberFormat="1" applyFont="1" applyFill="1" applyBorder="1" applyAlignment="1">
      <alignment horizontal="center"/>
      <protection/>
    </xf>
    <xf numFmtId="0" fontId="0" fillId="0" borderId="97" xfId="53" applyNumberFormat="1" applyFont="1" applyBorder="1" applyAlignment="1">
      <alignment horizontal="center"/>
    </xf>
    <xf numFmtId="0" fontId="0" fillId="0" borderId="49" xfId="53" applyNumberFormat="1" applyFont="1" applyBorder="1" applyAlignment="1">
      <alignment horizontal="center"/>
    </xf>
    <xf numFmtId="0" fontId="0" fillId="0" borderId="24" xfId="53" applyNumberFormat="1" applyFont="1" applyBorder="1" applyAlignment="1">
      <alignment horizontal="center"/>
    </xf>
    <xf numFmtId="0" fontId="0" fillId="0" borderId="292" xfId="53" applyNumberFormat="1" applyFont="1" applyBorder="1" applyAlignment="1">
      <alignment horizontal="center"/>
    </xf>
    <xf numFmtId="0" fontId="0" fillId="0" borderId="117"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20" fontId="15" fillId="0" borderId="0" xfId="80" applyNumberFormat="1" applyFont="1" applyAlignment="1">
      <alignment horizontal="center"/>
      <protection/>
    </xf>
    <xf numFmtId="0" fontId="15" fillId="0" borderId="0" xfId="80" applyFont="1" applyAlignment="1">
      <alignment horizontal="center"/>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 6" xfId="76"/>
    <cellStyle name="標準 7" xfId="77"/>
    <cellStyle name="標準 8" xfId="78"/>
    <cellStyle name="標準_Sheet1" xfId="79"/>
    <cellStyle name="標準_Sheet2" xfId="80"/>
    <cellStyle name="標準_Sheet3" xfId="81"/>
    <cellStyle name="標準_Sheet4" xfId="82"/>
    <cellStyle name="標準_Sheet5" xfId="83"/>
    <cellStyle name="標準_県央" xfId="84"/>
    <cellStyle name="標準_県西" xfId="85"/>
    <cellStyle name="標準_県南" xfId="86"/>
    <cellStyle name="標準_県北" xfId="87"/>
    <cellStyle name="標準_資金別" xfId="88"/>
    <cellStyle name="標準_鹿行" xfId="89"/>
    <cellStyle name="Followed Hyperlink"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5.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4.emf" /><Relationship Id="rId3"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1.emf" /><Relationship Id="rId3" Type="http://schemas.openxmlformats.org/officeDocument/2006/relationships/image" Target="../media/image24.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8.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1.emf" /></Relationships>
</file>

<file path=xl/drawings/_rels/drawing8.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23</xdr:row>
      <xdr:rowOff>19050</xdr:rowOff>
    </xdr:from>
    <xdr:to>
      <xdr:col>3</xdr:col>
      <xdr:colOff>447675</xdr:colOff>
      <xdr:row>26</xdr:row>
      <xdr:rowOff>9525</xdr:rowOff>
    </xdr:to>
    <xdr:pic>
      <xdr:nvPicPr>
        <xdr:cNvPr id="1" name="CommandButton1"/>
        <xdr:cNvPicPr preferRelativeResize="1">
          <a:picLocks noChangeAspect="1"/>
        </xdr:cNvPicPr>
      </xdr:nvPicPr>
      <xdr:blipFill>
        <a:blip r:embed="rId1"/>
        <a:stretch>
          <a:fillRect/>
        </a:stretch>
      </xdr:blipFill>
      <xdr:spPr>
        <a:xfrm>
          <a:off x="1371600" y="423862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05740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33</xdr:row>
      <xdr:rowOff>95250</xdr:rowOff>
    </xdr:from>
    <xdr:to>
      <xdr:col>18</xdr:col>
      <xdr:colOff>47625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4201775" y="6248400"/>
          <a:ext cx="1123950" cy="428625"/>
        </a:xfrm>
        <a:prstGeom prst="rect">
          <a:avLst/>
        </a:prstGeom>
        <a:noFill/>
        <a:ln w="9525" cmpd="sng">
          <a:noFill/>
        </a:ln>
      </xdr:spPr>
    </xdr:pic>
    <xdr:clientData/>
  </xdr:twoCellAnchor>
  <xdr:twoCellAnchor editAs="oneCell">
    <xdr:from>
      <xdr:col>2</xdr:col>
      <xdr:colOff>9525</xdr:colOff>
      <xdr:row>99</xdr:row>
      <xdr:rowOff>28575</xdr:rowOff>
    </xdr:from>
    <xdr:to>
      <xdr:col>3</xdr:col>
      <xdr:colOff>285750</xdr:colOff>
      <xdr:row>102</xdr:row>
      <xdr:rowOff>0</xdr:rowOff>
    </xdr:to>
    <xdr:pic>
      <xdr:nvPicPr>
        <xdr:cNvPr id="2" name="CommandButton2"/>
        <xdr:cNvPicPr preferRelativeResize="1">
          <a:picLocks noChangeAspect="1"/>
        </xdr:cNvPicPr>
      </xdr:nvPicPr>
      <xdr:blipFill>
        <a:blip r:embed="rId2"/>
        <a:stretch>
          <a:fillRect/>
        </a:stretch>
      </xdr:blipFill>
      <xdr:spPr>
        <a:xfrm>
          <a:off x="1095375" y="18335625"/>
          <a:ext cx="1209675" cy="485775"/>
        </a:xfrm>
        <a:prstGeom prst="rect">
          <a:avLst/>
        </a:prstGeom>
        <a:noFill/>
        <a:ln w="9525" cmpd="sng">
          <a:noFill/>
        </a:ln>
      </xdr:spPr>
    </xdr:pic>
    <xdr:clientData/>
  </xdr:twoCellAnchor>
  <xdr:twoCellAnchor editAs="oneCell">
    <xdr:from>
      <xdr:col>4</xdr:col>
      <xdr:colOff>9525</xdr:colOff>
      <xdr:row>99</xdr:row>
      <xdr:rowOff>38100</xdr:rowOff>
    </xdr:from>
    <xdr:to>
      <xdr:col>5</xdr:col>
      <xdr:colOff>638175</xdr:colOff>
      <xdr:row>101</xdr:row>
      <xdr:rowOff>161925</xdr:rowOff>
    </xdr:to>
    <xdr:pic>
      <xdr:nvPicPr>
        <xdr:cNvPr id="3" name="CommandButton3"/>
        <xdr:cNvPicPr preferRelativeResize="1">
          <a:picLocks noChangeAspect="1"/>
        </xdr:cNvPicPr>
      </xdr:nvPicPr>
      <xdr:blipFill>
        <a:blip r:embed="rId3"/>
        <a:stretch>
          <a:fillRect/>
        </a:stretch>
      </xdr:blipFill>
      <xdr:spPr>
        <a:xfrm>
          <a:off x="2962275" y="1834515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304800</xdr:colOff>
      <xdr:row>97</xdr:row>
      <xdr:rowOff>28575</xdr:rowOff>
    </xdr:from>
    <xdr:to>
      <xdr:col>2</xdr:col>
      <xdr:colOff>428625</xdr:colOff>
      <xdr:row>99</xdr:row>
      <xdr:rowOff>142875</xdr:rowOff>
    </xdr:to>
    <xdr:pic>
      <xdr:nvPicPr>
        <xdr:cNvPr id="2" name="CommandButton2"/>
        <xdr:cNvPicPr preferRelativeResize="1">
          <a:picLocks noChangeAspect="1"/>
        </xdr:cNvPicPr>
      </xdr:nvPicPr>
      <xdr:blipFill>
        <a:blip r:embed="rId2"/>
        <a:stretch>
          <a:fillRect/>
        </a:stretch>
      </xdr:blipFill>
      <xdr:spPr>
        <a:xfrm>
          <a:off x="304800" y="17964150"/>
          <a:ext cx="1209675" cy="485775"/>
        </a:xfrm>
        <a:prstGeom prst="rect">
          <a:avLst/>
        </a:prstGeom>
        <a:noFill/>
        <a:ln w="9525" cmpd="sng">
          <a:noFill/>
        </a:ln>
      </xdr:spPr>
    </xdr:pic>
    <xdr:clientData/>
  </xdr:twoCellAnchor>
  <xdr:twoCellAnchor editAs="oneCell">
    <xdr:from>
      <xdr:col>3</xdr:col>
      <xdr:colOff>95250</xdr:colOff>
      <xdr:row>97</xdr:row>
      <xdr:rowOff>38100</xdr:rowOff>
    </xdr:from>
    <xdr:to>
      <xdr:col>4</xdr:col>
      <xdr:colOff>762000</xdr:colOff>
      <xdr:row>99</xdr:row>
      <xdr:rowOff>133350</xdr:rowOff>
    </xdr:to>
    <xdr:pic>
      <xdr:nvPicPr>
        <xdr:cNvPr id="3" name="CommandButton3"/>
        <xdr:cNvPicPr preferRelativeResize="1">
          <a:picLocks noChangeAspect="1"/>
        </xdr:cNvPicPr>
      </xdr:nvPicPr>
      <xdr:blipFill>
        <a:blip r:embed="rId3"/>
        <a:stretch>
          <a:fillRect/>
        </a:stretch>
      </xdr:blipFill>
      <xdr:spPr>
        <a:xfrm>
          <a:off x="2114550" y="17973675"/>
          <a:ext cx="16002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496050"/>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24625"/>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24625"/>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24625"/>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24625"/>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00900"/>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53</xdr:row>
      <xdr:rowOff>161925</xdr:rowOff>
    </xdr:from>
    <xdr:to>
      <xdr:col>4</xdr:col>
      <xdr:colOff>295275</xdr:colOff>
      <xdr:row>56</xdr:row>
      <xdr:rowOff>9525</xdr:rowOff>
    </xdr:to>
    <xdr:pic>
      <xdr:nvPicPr>
        <xdr:cNvPr id="1" name="CommandButton1"/>
        <xdr:cNvPicPr preferRelativeResize="1">
          <a:picLocks noChangeAspect="1"/>
        </xdr:cNvPicPr>
      </xdr:nvPicPr>
      <xdr:blipFill>
        <a:blip r:embed="rId1"/>
        <a:stretch>
          <a:fillRect/>
        </a:stretch>
      </xdr:blipFill>
      <xdr:spPr>
        <a:xfrm>
          <a:off x="2390775" y="9363075"/>
          <a:ext cx="962025" cy="361950"/>
        </a:xfrm>
        <a:prstGeom prst="rect">
          <a:avLst/>
        </a:prstGeom>
        <a:noFill/>
        <a:ln w="9525" cmpd="sng">
          <a:noFill/>
        </a:ln>
      </xdr:spPr>
    </xdr:pic>
    <xdr:clientData/>
  </xdr:twoCellAnchor>
  <xdr:twoCellAnchor editAs="oneCell">
    <xdr:from>
      <xdr:col>4</xdr:col>
      <xdr:colOff>619125</xdr:colOff>
      <xdr:row>54</xdr:row>
      <xdr:rowOff>0</xdr:rowOff>
    </xdr:from>
    <xdr:to>
      <xdr:col>6</xdr:col>
      <xdr:colOff>390525</xdr:colOff>
      <xdr:row>56</xdr:row>
      <xdr:rowOff>9525</xdr:rowOff>
    </xdr:to>
    <xdr:pic>
      <xdr:nvPicPr>
        <xdr:cNvPr id="2" name="CommandButton2"/>
        <xdr:cNvPicPr preferRelativeResize="1">
          <a:picLocks noChangeAspect="1"/>
        </xdr:cNvPicPr>
      </xdr:nvPicPr>
      <xdr:blipFill>
        <a:blip r:embed="rId2"/>
        <a:stretch>
          <a:fillRect/>
        </a:stretch>
      </xdr:blipFill>
      <xdr:spPr>
        <a:xfrm>
          <a:off x="3676650" y="9372600"/>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39</xdr:row>
      <xdr:rowOff>133350</xdr:rowOff>
    </xdr:from>
    <xdr:to>
      <xdr:col>4</xdr:col>
      <xdr:colOff>333375</xdr:colOff>
      <xdr:row>41</xdr:row>
      <xdr:rowOff>152400</xdr:rowOff>
    </xdr:to>
    <xdr:pic>
      <xdr:nvPicPr>
        <xdr:cNvPr id="1" name="CommandButton1"/>
        <xdr:cNvPicPr preferRelativeResize="1">
          <a:picLocks noChangeAspect="1"/>
        </xdr:cNvPicPr>
      </xdr:nvPicPr>
      <xdr:blipFill>
        <a:blip r:embed="rId1"/>
        <a:stretch>
          <a:fillRect/>
        </a:stretch>
      </xdr:blipFill>
      <xdr:spPr>
        <a:xfrm>
          <a:off x="2381250" y="6934200"/>
          <a:ext cx="1009650" cy="361950"/>
        </a:xfrm>
        <a:prstGeom prst="rect">
          <a:avLst/>
        </a:prstGeom>
        <a:noFill/>
        <a:ln w="9525" cmpd="sng">
          <a:noFill/>
        </a:ln>
      </xdr:spPr>
    </xdr:pic>
    <xdr:clientData/>
  </xdr:twoCellAnchor>
  <xdr:twoCellAnchor editAs="oneCell">
    <xdr:from>
      <xdr:col>5</xdr:col>
      <xdr:colOff>0</xdr:colOff>
      <xdr:row>39</xdr:row>
      <xdr:rowOff>152400</xdr:rowOff>
    </xdr:from>
    <xdr:to>
      <xdr:col>6</xdr:col>
      <xdr:colOff>504825</xdr:colOff>
      <xdr:row>41</xdr:row>
      <xdr:rowOff>152400</xdr:rowOff>
    </xdr:to>
    <xdr:pic>
      <xdr:nvPicPr>
        <xdr:cNvPr id="2" name="CommandButton2"/>
        <xdr:cNvPicPr preferRelativeResize="1">
          <a:picLocks noChangeAspect="1"/>
        </xdr:cNvPicPr>
      </xdr:nvPicPr>
      <xdr:blipFill>
        <a:blip r:embed="rId2"/>
        <a:stretch>
          <a:fillRect/>
        </a:stretch>
      </xdr:blipFill>
      <xdr:spPr>
        <a:xfrm>
          <a:off x="3743325" y="6953250"/>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362200" y="6000750"/>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390775" y="13677900"/>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743325" y="13668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59</xdr:row>
      <xdr:rowOff>85725</xdr:rowOff>
    </xdr:from>
    <xdr:to>
      <xdr:col>4</xdr:col>
      <xdr:colOff>295275</xdr:colOff>
      <xdr:row>61</xdr:row>
      <xdr:rowOff>76200</xdr:rowOff>
    </xdr:to>
    <xdr:pic>
      <xdr:nvPicPr>
        <xdr:cNvPr id="1" name="CommandButton1"/>
        <xdr:cNvPicPr preferRelativeResize="1">
          <a:picLocks noChangeAspect="1"/>
        </xdr:cNvPicPr>
      </xdr:nvPicPr>
      <xdr:blipFill>
        <a:blip r:embed="rId1"/>
        <a:stretch>
          <a:fillRect/>
        </a:stretch>
      </xdr:blipFill>
      <xdr:spPr>
        <a:xfrm>
          <a:off x="2371725" y="10315575"/>
          <a:ext cx="981075" cy="333375"/>
        </a:xfrm>
        <a:prstGeom prst="rect">
          <a:avLst/>
        </a:prstGeom>
        <a:noFill/>
        <a:ln w="9525" cmpd="sng">
          <a:noFill/>
        </a:ln>
      </xdr:spPr>
    </xdr:pic>
    <xdr:clientData/>
  </xdr:twoCellAnchor>
  <xdr:twoCellAnchor editAs="oneCell">
    <xdr:from>
      <xdr:col>5</xdr:col>
      <xdr:colOff>0</xdr:colOff>
      <xdr:row>59</xdr:row>
      <xdr:rowOff>85725</xdr:rowOff>
    </xdr:from>
    <xdr:to>
      <xdr:col>6</xdr:col>
      <xdr:colOff>419100</xdr:colOff>
      <xdr:row>61</xdr:row>
      <xdr:rowOff>66675</xdr:rowOff>
    </xdr:to>
    <xdr:pic>
      <xdr:nvPicPr>
        <xdr:cNvPr id="2" name="CommandButton2"/>
        <xdr:cNvPicPr preferRelativeResize="1">
          <a:picLocks noChangeAspect="1"/>
        </xdr:cNvPicPr>
      </xdr:nvPicPr>
      <xdr:blipFill>
        <a:blip r:embed="rId2"/>
        <a:stretch>
          <a:fillRect/>
        </a:stretch>
      </xdr:blipFill>
      <xdr:spPr>
        <a:xfrm>
          <a:off x="3743325" y="10315575"/>
          <a:ext cx="11049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view="pageBreakPreview" zoomScale="130" zoomScaleSheetLayoutView="130" zoomScalePageLayoutView="0" workbookViewId="0" topLeftCell="A1">
      <selection activeCell="A1" sqref="A1"/>
    </sheetView>
  </sheetViews>
  <sheetFormatPr defaultColWidth="9.00390625" defaultRowHeight="13.5"/>
  <cols>
    <col min="1" max="1" width="12.50390625" style="0" customWidth="1"/>
  </cols>
  <sheetData>
    <row r="1" spans="1:5" ht="18.75">
      <c r="A1" s="1"/>
      <c r="B1" s="2"/>
      <c r="C1" s="3" t="s">
        <v>197</v>
      </c>
      <c r="D1" s="4"/>
      <c r="E1" s="4"/>
    </row>
    <row r="2" spans="1:5" ht="13.5">
      <c r="A2" s="1"/>
      <c r="B2" s="1"/>
      <c r="C2" s="1"/>
      <c r="D2" s="1"/>
      <c r="E2" s="1"/>
    </row>
    <row r="3" spans="1:5" ht="13.5">
      <c r="A3" s="1"/>
      <c r="B3" s="1"/>
      <c r="C3" s="1"/>
      <c r="D3" s="1"/>
      <c r="E3" s="1"/>
    </row>
    <row r="4" spans="1:5" ht="13.5">
      <c r="A4" s="1"/>
      <c r="B4" s="153" t="s">
        <v>74</v>
      </c>
      <c r="C4" s="153"/>
      <c r="D4" s="153"/>
      <c r="E4" s="153"/>
    </row>
    <row r="15" spans="1:5" ht="13.5">
      <c r="A15" s="6"/>
      <c r="B15" s="153" t="s">
        <v>75</v>
      </c>
      <c r="C15" s="153"/>
      <c r="D15" s="1"/>
      <c r="E15" s="1"/>
    </row>
    <row r="16" spans="1:5" ht="13.5">
      <c r="A16" s="6"/>
      <c r="B16" s="5"/>
      <c r="C16" s="5"/>
      <c r="D16" s="1"/>
      <c r="E16" s="1"/>
    </row>
    <row r="17" spans="1:5" ht="13.5">
      <c r="A17" s="6" t="s">
        <v>76</v>
      </c>
      <c r="B17" s="2"/>
      <c r="C17" s="2" t="s">
        <v>77</v>
      </c>
      <c r="D17" s="1"/>
      <c r="E17" s="1"/>
    </row>
    <row r="18" spans="1:5" ht="13.5">
      <c r="A18" s="1"/>
      <c r="B18" s="1"/>
      <c r="C18" s="1"/>
      <c r="D18" s="1"/>
      <c r="E18" s="1"/>
    </row>
    <row r="19" spans="1:5" ht="13.5">
      <c r="A19" s="6" t="s">
        <v>78</v>
      </c>
      <c r="B19" s="2"/>
      <c r="C19" s="2" t="s">
        <v>79</v>
      </c>
      <c r="D19" s="1"/>
      <c r="E19" s="1"/>
    </row>
    <row r="20" spans="1:5" ht="13.5">
      <c r="A20" s="1"/>
      <c r="B20" s="1"/>
      <c r="C20" s="1"/>
      <c r="D20" s="1"/>
      <c r="E20" s="1"/>
    </row>
    <row r="21" spans="1:5" ht="13.5">
      <c r="A21" s="6" t="s">
        <v>80</v>
      </c>
      <c r="B21" s="2"/>
      <c r="C21" s="2" t="s">
        <v>81</v>
      </c>
      <c r="D21" s="1"/>
      <c r="E21" s="1"/>
    </row>
    <row r="22" spans="1:5" ht="13.5">
      <c r="A22" s="1"/>
      <c r="B22" s="1"/>
      <c r="C22" s="1"/>
      <c r="D22" s="1"/>
      <c r="E22" s="1"/>
    </row>
    <row r="23" spans="1:5" ht="13.5">
      <c r="A23" s="6" t="s">
        <v>82</v>
      </c>
      <c r="B23" s="2"/>
      <c r="C23" s="2" t="s">
        <v>83</v>
      </c>
      <c r="D23" s="1"/>
      <c r="E23" s="1"/>
    </row>
    <row r="24" spans="1:5" ht="13.5">
      <c r="A24" s="1"/>
      <c r="B24" s="1"/>
      <c r="C24" s="1"/>
      <c r="D24" s="1"/>
      <c r="E24" s="1"/>
    </row>
    <row r="25" spans="1:5" ht="13.5">
      <c r="A25" s="6" t="s">
        <v>84</v>
      </c>
      <c r="B25" s="2"/>
      <c r="C25" s="2" t="s">
        <v>85</v>
      </c>
      <c r="D25" s="1"/>
      <c r="E25" s="1"/>
    </row>
    <row r="26" spans="1:5" ht="13.5">
      <c r="A26" s="1"/>
      <c r="B26" s="1"/>
      <c r="C26" s="1"/>
      <c r="D26" s="1"/>
      <c r="E26" s="1"/>
    </row>
    <row r="27" spans="1:5" ht="13.5">
      <c r="A27" s="6" t="s">
        <v>86</v>
      </c>
      <c r="B27" s="2"/>
      <c r="C27" s="2" t="s">
        <v>87</v>
      </c>
      <c r="D27" s="1"/>
      <c r="E27" s="1"/>
    </row>
    <row r="28" spans="1:5" ht="13.5">
      <c r="A28" s="6"/>
      <c r="B28" s="2"/>
      <c r="C28" s="655" t="s">
        <v>171</v>
      </c>
      <c r="D28" s="1"/>
      <c r="E28" s="1"/>
    </row>
    <row r="29" spans="1:5" ht="13.5">
      <c r="A29" s="1"/>
      <c r="B29" s="1"/>
      <c r="C29" s="1"/>
      <c r="D29" s="1"/>
      <c r="E29" s="1"/>
    </row>
    <row r="30" spans="1:5" ht="13.5">
      <c r="A30" s="6" t="s">
        <v>174</v>
      </c>
      <c r="B30" s="2"/>
      <c r="C30" s="655" t="s">
        <v>172</v>
      </c>
      <c r="D30" s="1"/>
      <c r="E30" s="1"/>
    </row>
    <row r="31" spans="1:5" ht="13.5">
      <c r="A31" s="6"/>
      <c r="B31" s="2"/>
      <c r="C31" s="655" t="s">
        <v>173</v>
      </c>
      <c r="D31" s="1"/>
      <c r="E31" s="1"/>
    </row>
    <row r="32" spans="1:5" ht="13.5">
      <c r="A32" s="1"/>
      <c r="B32" s="1"/>
      <c r="C32" s="1"/>
      <c r="D32" s="1"/>
      <c r="E32" s="1"/>
    </row>
    <row r="33" spans="1:5" ht="13.5">
      <c r="A33" s="6" t="s">
        <v>175</v>
      </c>
      <c r="B33" s="2"/>
      <c r="C33" s="655" t="s">
        <v>176</v>
      </c>
      <c r="D33" s="1"/>
      <c r="E33" s="1"/>
    </row>
    <row r="35" ht="13.5">
      <c r="B35" s="775" t="s">
        <v>203</v>
      </c>
    </row>
    <row r="36" ht="13.5">
      <c r="B36" s="775" t="s">
        <v>205</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SheetLayoutView="100" zoomScalePageLayoutView="0" workbookViewId="0" topLeftCell="A1">
      <pane xSplit="2" ySplit="3" topLeftCell="C4" activePane="bottomRight" state="frozen"/>
      <selection pane="topLeft" activeCell="K19" sqref="K19"/>
      <selection pane="topRight" activeCell="K19" sqref="K19"/>
      <selection pane="bottomLeft" activeCell="K19" sqref="K19"/>
      <selection pane="bottomRight" activeCell="C4" sqref="C4"/>
    </sheetView>
  </sheetViews>
  <sheetFormatPr defaultColWidth="9.00390625" defaultRowHeight="13.5"/>
  <cols>
    <col min="1" max="1" width="13.125" style="182" customWidth="1"/>
    <col min="2" max="15" width="9.00390625" style="182" customWidth="1"/>
    <col min="16" max="16384" width="9.00390625" style="182" customWidth="1"/>
  </cols>
  <sheetData>
    <row r="1" spans="1:15" ht="17.25">
      <c r="A1" s="791"/>
      <c r="B1" s="67" t="s">
        <v>56</v>
      </c>
      <c r="C1" s="67" t="s">
        <v>57</v>
      </c>
      <c r="D1" s="67"/>
      <c r="E1" s="67"/>
      <c r="F1" s="67"/>
      <c r="G1" s="67" t="s">
        <v>199</v>
      </c>
      <c r="H1" s="67"/>
      <c r="I1" s="191"/>
      <c r="J1" s="191"/>
      <c r="K1" s="191"/>
      <c r="L1" s="191"/>
      <c r="M1" s="191"/>
      <c r="N1" s="191"/>
      <c r="O1" s="191"/>
    </row>
    <row r="2" spans="1:15" ht="14.25" thickBot="1">
      <c r="A2" s="243"/>
      <c r="B2" s="191"/>
      <c r="C2" s="191"/>
      <c r="D2" s="191"/>
      <c r="E2" s="191"/>
      <c r="F2" s="191"/>
      <c r="G2" s="191"/>
      <c r="H2" s="191"/>
      <c r="I2" s="191"/>
      <c r="J2" s="191"/>
      <c r="K2" s="191"/>
      <c r="L2" s="191"/>
      <c r="M2" s="191"/>
      <c r="N2" s="191"/>
      <c r="O2" s="191"/>
    </row>
    <row r="3" spans="1:15" ht="18" thickBot="1">
      <c r="A3" s="132" t="s">
        <v>45</v>
      </c>
      <c r="B3" s="133" t="s">
        <v>46</v>
      </c>
      <c r="C3" s="134" t="s">
        <v>1</v>
      </c>
      <c r="D3" s="135" t="s">
        <v>2</v>
      </c>
      <c r="E3" s="135" t="s">
        <v>3</v>
      </c>
      <c r="F3" s="135" t="s">
        <v>4</v>
      </c>
      <c r="G3" s="135" t="s">
        <v>5</v>
      </c>
      <c r="H3" s="135" t="s">
        <v>6</v>
      </c>
      <c r="I3" s="135" t="s">
        <v>7</v>
      </c>
      <c r="J3" s="135" t="s">
        <v>8</v>
      </c>
      <c r="K3" s="135" t="s">
        <v>9</v>
      </c>
      <c r="L3" s="135" t="s">
        <v>10</v>
      </c>
      <c r="M3" s="135" t="s">
        <v>11</v>
      </c>
      <c r="N3" s="136" t="s">
        <v>12</v>
      </c>
      <c r="O3" s="137" t="s">
        <v>47</v>
      </c>
    </row>
    <row r="4" spans="1:15" ht="13.5" customHeight="1" thickTop="1">
      <c r="A4" s="138"/>
      <c r="B4" s="244" t="s">
        <v>49</v>
      </c>
      <c r="C4" s="690">
        <f>IF(C5="","",SUM(C5:C8))</f>
        <v>94</v>
      </c>
      <c r="D4" s="691">
        <f>IF(D5="","",SUM(D5:D8))</f>
        <v>41</v>
      </c>
      <c r="E4" s="691">
        <f aca="true" t="shared" si="0" ref="E4:N4">IF(E5="","",SUM(E5:E8))</f>
        <v>93</v>
      </c>
      <c r="F4" s="691">
        <f t="shared" si="0"/>
        <v>85</v>
      </c>
      <c r="G4" s="691">
        <f t="shared" si="0"/>
        <v>132</v>
      </c>
      <c r="H4" s="691">
        <f t="shared" si="0"/>
        <v>113</v>
      </c>
      <c r="I4" s="691">
        <f t="shared" si="0"/>
        <v>80</v>
      </c>
      <c r="J4" s="691">
        <f t="shared" si="0"/>
        <v>62</v>
      </c>
      <c r="K4" s="691">
        <f t="shared" si="0"/>
        <v>54</v>
      </c>
      <c r="L4" s="691">
        <f t="shared" si="0"/>
        <v>43</v>
      </c>
      <c r="M4" s="691">
        <f t="shared" si="0"/>
        <v>85</v>
      </c>
      <c r="N4" s="708">
        <f t="shared" si="0"/>
        <v>75</v>
      </c>
      <c r="O4" s="713">
        <f>SUM(C4:N4)</f>
        <v>957</v>
      </c>
    </row>
    <row r="5" spans="1:15" ht="13.5" customHeight="1">
      <c r="A5" s="139"/>
      <c r="B5" s="245" t="s">
        <v>50</v>
      </c>
      <c r="C5" s="675">
        <v>24</v>
      </c>
      <c r="D5" s="693">
        <v>17</v>
      </c>
      <c r="E5" s="693">
        <v>33</v>
      </c>
      <c r="F5" s="688">
        <v>29</v>
      </c>
      <c r="G5" s="693">
        <v>43</v>
      </c>
      <c r="H5" s="693">
        <v>36</v>
      </c>
      <c r="I5" s="693">
        <v>38</v>
      </c>
      <c r="J5" s="693">
        <v>30</v>
      </c>
      <c r="K5" s="693">
        <v>31</v>
      </c>
      <c r="L5" s="693">
        <v>37</v>
      </c>
      <c r="M5" s="693">
        <v>24</v>
      </c>
      <c r="N5" s="709">
        <v>26</v>
      </c>
      <c r="O5" s="714">
        <f aca="true" t="shared" si="1" ref="O5:O58">SUM(C5:N5)</f>
        <v>368</v>
      </c>
    </row>
    <row r="6" spans="1:15" ht="13.5" customHeight="1">
      <c r="A6" s="140" t="s">
        <v>191</v>
      </c>
      <c r="B6" s="245" t="s">
        <v>51</v>
      </c>
      <c r="C6" s="675">
        <v>51</v>
      </c>
      <c r="D6" s="693">
        <v>5</v>
      </c>
      <c r="E6" s="693">
        <v>25</v>
      </c>
      <c r="F6" s="688">
        <v>30</v>
      </c>
      <c r="G6" s="693">
        <v>0</v>
      </c>
      <c r="H6" s="693">
        <v>38</v>
      </c>
      <c r="I6" s="693">
        <v>26</v>
      </c>
      <c r="J6" s="693">
        <v>8</v>
      </c>
      <c r="K6" s="693">
        <v>18</v>
      </c>
      <c r="L6" s="693">
        <v>0</v>
      </c>
      <c r="M6" s="693">
        <v>35</v>
      </c>
      <c r="N6" s="709">
        <v>32</v>
      </c>
      <c r="O6" s="714">
        <f t="shared" si="1"/>
        <v>268</v>
      </c>
    </row>
    <row r="7" spans="1:15" ht="13.5" customHeight="1">
      <c r="A7" s="141"/>
      <c r="B7" s="245" t="s">
        <v>80</v>
      </c>
      <c r="C7" s="675">
        <v>0</v>
      </c>
      <c r="D7" s="693">
        <v>0</v>
      </c>
      <c r="E7" s="693">
        <v>1</v>
      </c>
      <c r="F7" s="688">
        <v>0</v>
      </c>
      <c r="G7" s="693">
        <v>0</v>
      </c>
      <c r="H7" s="693">
        <v>0</v>
      </c>
      <c r="I7" s="693">
        <v>0</v>
      </c>
      <c r="J7" s="693">
        <v>0</v>
      </c>
      <c r="K7" s="693">
        <v>1</v>
      </c>
      <c r="L7" s="693">
        <v>0</v>
      </c>
      <c r="M7" s="693">
        <v>0</v>
      </c>
      <c r="N7" s="709">
        <v>0</v>
      </c>
      <c r="O7" s="714">
        <f t="shared" si="1"/>
        <v>2</v>
      </c>
    </row>
    <row r="8" spans="1:15" ht="13.5" customHeight="1" thickBot="1">
      <c r="A8" s="142"/>
      <c r="B8" s="246" t="s">
        <v>52</v>
      </c>
      <c r="C8" s="678">
        <v>19</v>
      </c>
      <c r="D8" s="696">
        <v>19</v>
      </c>
      <c r="E8" s="696">
        <v>34</v>
      </c>
      <c r="F8" s="689">
        <v>26</v>
      </c>
      <c r="G8" s="696">
        <v>89</v>
      </c>
      <c r="H8" s="696">
        <v>39</v>
      </c>
      <c r="I8" s="696">
        <v>16</v>
      </c>
      <c r="J8" s="696">
        <v>24</v>
      </c>
      <c r="K8" s="696">
        <v>4</v>
      </c>
      <c r="L8" s="696">
        <v>6</v>
      </c>
      <c r="M8" s="696">
        <v>26</v>
      </c>
      <c r="N8" s="710">
        <v>17</v>
      </c>
      <c r="O8" s="715">
        <f t="shared" si="1"/>
        <v>319</v>
      </c>
    </row>
    <row r="9" spans="1:15" ht="13.5" customHeight="1" thickTop="1">
      <c r="A9" s="828" t="s">
        <v>192</v>
      </c>
      <c r="B9" s="247" t="s">
        <v>49</v>
      </c>
      <c r="C9" s="690">
        <f>IF(C10="","",SUM(C10:C13))</f>
        <v>63</v>
      </c>
      <c r="D9" s="699">
        <f aca="true" t="shared" si="2" ref="D9:N9">IF(D10="","",SUM(D10:D13))</f>
        <v>31</v>
      </c>
      <c r="E9" s="691">
        <f t="shared" si="2"/>
        <v>19</v>
      </c>
      <c r="F9" s="691">
        <f t="shared" si="2"/>
        <v>30</v>
      </c>
      <c r="G9" s="691">
        <f t="shared" si="2"/>
        <v>32</v>
      </c>
      <c r="H9" s="691">
        <f t="shared" si="2"/>
        <v>39</v>
      </c>
      <c r="I9" s="691">
        <f t="shared" si="2"/>
        <v>33</v>
      </c>
      <c r="J9" s="691">
        <f t="shared" si="2"/>
        <v>36</v>
      </c>
      <c r="K9" s="691">
        <f t="shared" si="2"/>
        <v>13</v>
      </c>
      <c r="L9" s="691">
        <f t="shared" si="2"/>
        <v>19</v>
      </c>
      <c r="M9" s="691">
        <f t="shared" si="2"/>
        <v>21</v>
      </c>
      <c r="N9" s="708">
        <f t="shared" si="2"/>
        <v>27</v>
      </c>
      <c r="O9" s="713">
        <f t="shared" si="1"/>
        <v>363</v>
      </c>
    </row>
    <row r="10" spans="1:15" ht="13.5" customHeight="1">
      <c r="A10" s="828"/>
      <c r="B10" s="245" t="s">
        <v>50</v>
      </c>
      <c r="C10" s="675">
        <v>12</v>
      </c>
      <c r="D10" s="693">
        <v>13</v>
      </c>
      <c r="E10" s="693">
        <v>13</v>
      </c>
      <c r="F10" s="688">
        <v>12</v>
      </c>
      <c r="G10" s="693">
        <v>12</v>
      </c>
      <c r="H10" s="693">
        <v>11</v>
      </c>
      <c r="I10" s="693">
        <v>15</v>
      </c>
      <c r="J10" s="693">
        <v>23</v>
      </c>
      <c r="K10" s="693">
        <v>10</v>
      </c>
      <c r="L10" s="693">
        <v>13</v>
      </c>
      <c r="M10" s="693">
        <v>21</v>
      </c>
      <c r="N10" s="709">
        <v>20</v>
      </c>
      <c r="O10" s="714">
        <f t="shared" si="1"/>
        <v>175</v>
      </c>
    </row>
    <row r="11" spans="1:15" ht="13.5" customHeight="1">
      <c r="A11" s="828"/>
      <c r="B11" s="245" t="s">
        <v>51</v>
      </c>
      <c r="C11" s="675">
        <v>44</v>
      </c>
      <c r="D11" s="693">
        <v>16</v>
      </c>
      <c r="E11" s="693">
        <v>0</v>
      </c>
      <c r="F11" s="688">
        <v>0</v>
      </c>
      <c r="G11" s="693">
        <v>20</v>
      </c>
      <c r="H11" s="693">
        <v>25</v>
      </c>
      <c r="I11" s="693">
        <v>16</v>
      </c>
      <c r="J11" s="693">
        <v>10</v>
      </c>
      <c r="K11" s="693">
        <v>0</v>
      </c>
      <c r="L11" s="693">
        <v>0</v>
      </c>
      <c r="M11" s="693">
        <v>0</v>
      </c>
      <c r="N11" s="709">
        <v>6</v>
      </c>
      <c r="O11" s="714">
        <f t="shared" si="1"/>
        <v>137</v>
      </c>
    </row>
    <row r="12" spans="1:15" ht="13.5" customHeight="1">
      <c r="A12" s="141"/>
      <c r="B12" s="245" t="s">
        <v>80</v>
      </c>
      <c r="C12" s="675">
        <v>0</v>
      </c>
      <c r="D12" s="693">
        <v>0</v>
      </c>
      <c r="E12" s="693">
        <v>0</v>
      </c>
      <c r="F12" s="688">
        <v>0</v>
      </c>
      <c r="G12" s="693">
        <v>0</v>
      </c>
      <c r="H12" s="693">
        <v>0</v>
      </c>
      <c r="I12" s="693">
        <v>0</v>
      </c>
      <c r="J12" s="693">
        <v>0</v>
      </c>
      <c r="K12" s="693">
        <v>0</v>
      </c>
      <c r="L12" s="693">
        <v>0</v>
      </c>
      <c r="M12" s="693">
        <v>0</v>
      </c>
      <c r="N12" s="709">
        <v>0</v>
      </c>
      <c r="O12" s="714">
        <f t="shared" si="1"/>
        <v>0</v>
      </c>
    </row>
    <row r="13" spans="1:15" ht="13.5" customHeight="1" thickBot="1">
      <c r="A13" s="141"/>
      <c r="B13" s="249" t="s">
        <v>52</v>
      </c>
      <c r="C13" s="678">
        <v>7</v>
      </c>
      <c r="D13" s="696">
        <v>2</v>
      </c>
      <c r="E13" s="696">
        <v>6</v>
      </c>
      <c r="F13" s="689">
        <v>18</v>
      </c>
      <c r="G13" s="696">
        <v>0</v>
      </c>
      <c r="H13" s="696">
        <v>3</v>
      </c>
      <c r="I13" s="696">
        <v>2</v>
      </c>
      <c r="J13" s="696">
        <v>3</v>
      </c>
      <c r="K13" s="696">
        <v>3</v>
      </c>
      <c r="L13" s="696">
        <v>6</v>
      </c>
      <c r="M13" s="696">
        <v>0</v>
      </c>
      <c r="N13" s="710">
        <v>1</v>
      </c>
      <c r="O13" s="715">
        <f t="shared" si="1"/>
        <v>51</v>
      </c>
    </row>
    <row r="14" spans="1:15" ht="13.5" customHeight="1" thickTop="1">
      <c r="A14" s="827" t="s">
        <v>61</v>
      </c>
      <c r="B14" s="244" t="s">
        <v>49</v>
      </c>
      <c r="C14" s="690">
        <f>IF(C15="","",SUM(C15:C18))</f>
        <v>12</v>
      </c>
      <c r="D14" s="691">
        <f aca="true" t="shared" si="3" ref="D14:N14">IF(D15="","",SUM(D15:D18))</f>
        <v>21</v>
      </c>
      <c r="E14" s="691">
        <f t="shared" si="3"/>
        <v>24</v>
      </c>
      <c r="F14" s="691">
        <f t="shared" si="3"/>
        <v>15</v>
      </c>
      <c r="G14" s="691">
        <f t="shared" si="3"/>
        <v>25</v>
      </c>
      <c r="H14" s="691">
        <f t="shared" si="3"/>
        <v>43</v>
      </c>
      <c r="I14" s="691">
        <f t="shared" si="3"/>
        <v>14</v>
      </c>
      <c r="J14" s="691">
        <f t="shared" si="3"/>
        <v>17</v>
      </c>
      <c r="K14" s="691">
        <f t="shared" si="3"/>
        <v>25</v>
      </c>
      <c r="L14" s="691">
        <f t="shared" si="3"/>
        <v>18</v>
      </c>
      <c r="M14" s="691">
        <f t="shared" si="3"/>
        <v>16</v>
      </c>
      <c r="N14" s="708">
        <f t="shared" si="3"/>
        <v>11</v>
      </c>
      <c r="O14" s="713">
        <f t="shared" si="1"/>
        <v>241</v>
      </c>
    </row>
    <row r="15" spans="1:15" ht="13.5" customHeight="1">
      <c r="A15" s="828"/>
      <c r="B15" s="245" t="s">
        <v>50</v>
      </c>
      <c r="C15" s="675">
        <v>9</v>
      </c>
      <c r="D15" s="693">
        <v>16</v>
      </c>
      <c r="E15" s="693">
        <v>16</v>
      </c>
      <c r="F15" s="688">
        <v>9</v>
      </c>
      <c r="G15" s="693">
        <v>11</v>
      </c>
      <c r="H15" s="693">
        <v>9</v>
      </c>
      <c r="I15" s="693">
        <v>14</v>
      </c>
      <c r="J15" s="693">
        <v>7</v>
      </c>
      <c r="K15" s="693">
        <v>5</v>
      </c>
      <c r="L15" s="693">
        <v>13</v>
      </c>
      <c r="M15" s="693">
        <v>16</v>
      </c>
      <c r="N15" s="709">
        <v>11</v>
      </c>
      <c r="O15" s="714">
        <f t="shared" si="1"/>
        <v>136</v>
      </c>
    </row>
    <row r="16" spans="1:15" ht="13.5" customHeight="1">
      <c r="A16" s="828"/>
      <c r="B16" s="245" t="s">
        <v>51</v>
      </c>
      <c r="C16" s="675">
        <v>0</v>
      </c>
      <c r="D16" s="693">
        <v>4</v>
      </c>
      <c r="E16" s="693">
        <v>8</v>
      </c>
      <c r="F16" s="688">
        <v>6</v>
      </c>
      <c r="G16" s="693">
        <v>12</v>
      </c>
      <c r="H16" s="693">
        <v>30</v>
      </c>
      <c r="I16" s="693">
        <v>0</v>
      </c>
      <c r="J16" s="693">
        <v>10</v>
      </c>
      <c r="K16" s="693">
        <v>20</v>
      </c>
      <c r="L16" s="693">
        <v>0</v>
      </c>
      <c r="M16" s="693">
        <v>0</v>
      </c>
      <c r="N16" s="709">
        <v>0</v>
      </c>
      <c r="O16" s="714">
        <f t="shared" si="1"/>
        <v>90</v>
      </c>
    </row>
    <row r="17" spans="1:15" ht="13.5" customHeight="1">
      <c r="A17" s="141"/>
      <c r="B17" s="245" t="s">
        <v>80</v>
      </c>
      <c r="C17" s="675">
        <v>0</v>
      </c>
      <c r="D17" s="693">
        <v>0</v>
      </c>
      <c r="E17" s="693">
        <v>0</v>
      </c>
      <c r="F17" s="688">
        <v>0</v>
      </c>
      <c r="G17" s="693">
        <v>0</v>
      </c>
      <c r="H17" s="693">
        <v>0</v>
      </c>
      <c r="I17" s="693">
        <v>0</v>
      </c>
      <c r="J17" s="693">
        <v>0</v>
      </c>
      <c r="K17" s="693">
        <v>0</v>
      </c>
      <c r="L17" s="693">
        <v>0</v>
      </c>
      <c r="M17" s="693">
        <v>0</v>
      </c>
      <c r="N17" s="709">
        <v>0</v>
      </c>
      <c r="O17" s="714">
        <f t="shared" si="1"/>
        <v>0</v>
      </c>
    </row>
    <row r="18" spans="1:15" ht="13.5" customHeight="1" thickBot="1">
      <c r="A18" s="142"/>
      <c r="B18" s="246" t="s">
        <v>52</v>
      </c>
      <c r="C18" s="678">
        <v>3</v>
      </c>
      <c r="D18" s="696">
        <v>1</v>
      </c>
      <c r="E18" s="696">
        <v>0</v>
      </c>
      <c r="F18" s="689">
        <v>0</v>
      </c>
      <c r="G18" s="696">
        <v>2</v>
      </c>
      <c r="H18" s="696">
        <v>4</v>
      </c>
      <c r="I18" s="696">
        <v>0</v>
      </c>
      <c r="J18" s="696">
        <v>0</v>
      </c>
      <c r="K18" s="696">
        <v>0</v>
      </c>
      <c r="L18" s="696">
        <v>5</v>
      </c>
      <c r="M18" s="696">
        <v>0</v>
      </c>
      <c r="N18" s="710">
        <v>0</v>
      </c>
      <c r="O18" s="716">
        <f t="shared" si="1"/>
        <v>15</v>
      </c>
    </row>
    <row r="19" spans="1:15" ht="13.5" customHeight="1" thickTop="1">
      <c r="A19" s="828" t="s">
        <v>121</v>
      </c>
      <c r="B19" s="247" t="s">
        <v>49</v>
      </c>
      <c r="C19" s="700">
        <f>IF(C20="","",SUM(C20:C23))</f>
        <v>35</v>
      </c>
      <c r="D19" s="691">
        <f aca="true" t="shared" si="4" ref="D19:K19">IF(D20="","",SUM(D20:D23))</f>
        <v>37</v>
      </c>
      <c r="E19" s="691">
        <f t="shared" si="4"/>
        <v>30</v>
      </c>
      <c r="F19" s="691">
        <f t="shared" si="4"/>
        <v>42</v>
      </c>
      <c r="G19" s="691">
        <f t="shared" si="4"/>
        <v>36</v>
      </c>
      <c r="H19" s="691">
        <f t="shared" si="4"/>
        <v>23</v>
      </c>
      <c r="I19" s="691">
        <f t="shared" si="4"/>
        <v>56</v>
      </c>
      <c r="J19" s="691">
        <f t="shared" si="4"/>
        <v>48</v>
      </c>
      <c r="K19" s="691">
        <f t="shared" si="4"/>
        <v>53</v>
      </c>
      <c r="L19" s="691">
        <f>IF(L20="","",SUM(L20:L23))</f>
        <v>39</v>
      </c>
      <c r="M19" s="691">
        <f>IF(M20="","",SUM(M20:M23))</f>
        <v>60</v>
      </c>
      <c r="N19" s="708">
        <f>IF(N20="","",SUM(N20:N23))</f>
        <v>58</v>
      </c>
      <c r="O19" s="717">
        <f t="shared" si="1"/>
        <v>517</v>
      </c>
    </row>
    <row r="20" spans="1:15" ht="13.5" customHeight="1">
      <c r="A20" s="828"/>
      <c r="B20" s="245" t="s">
        <v>50</v>
      </c>
      <c r="C20" s="675">
        <v>33</v>
      </c>
      <c r="D20" s="693">
        <v>24</v>
      </c>
      <c r="E20" s="693">
        <v>23</v>
      </c>
      <c r="F20" s="693">
        <v>24</v>
      </c>
      <c r="G20" s="693">
        <v>15</v>
      </c>
      <c r="H20" s="693">
        <v>13</v>
      </c>
      <c r="I20" s="693">
        <v>29</v>
      </c>
      <c r="J20" s="693">
        <v>23</v>
      </c>
      <c r="K20" s="693">
        <v>23</v>
      </c>
      <c r="L20" s="693">
        <v>20</v>
      </c>
      <c r="M20" s="693">
        <v>26</v>
      </c>
      <c r="N20" s="709">
        <v>28</v>
      </c>
      <c r="O20" s="714">
        <f t="shared" si="1"/>
        <v>281</v>
      </c>
    </row>
    <row r="21" spans="1:15" ht="13.5" customHeight="1">
      <c r="A21" s="828"/>
      <c r="B21" s="245" t="s">
        <v>51</v>
      </c>
      <c r="C21" s="675">
        <v>0</v>
      </c>
      <c r="D21" s="693">
        <v>8</v>
      </c>
      <c r="E21" s="693">
        <v>7</v>
      </c>
      <c r="F21" s="693">
        <v>18</v>
      </c>
      <c r="G21" s="693">
        <v>11</v>
      </c>
      <c r="H21" s="693">
        <v>0</v>
      </c>
      <c r="I21" s="693">
        <v>21</v>
      </c>
      <c r="J21" s="693">
        <v>24</v>
      </c>
      <c r="K21" s="693">
        <v>22</v>
      </c>
      <c r="L21" s="693">
        <v>15</v>
      </c>
      <c r="M21" s="693">
        <v>26</v>
      </c>
      <c r="N21" s="709">
        <v>22</v>
      </c>
      <c r="O21" s="714">
        <f t="shared" si="1"/>
        <v>174</v>
      </c>
    </row>
    <row r="22" spans="1:15" ht="13.5" customHeight="1">
      <c r="A22" s="141"/>
      <c r="B22" s="245" t="s">
        <v>80</v>
      </c>
      <c r="C22" s="675">
        <v>0</v>
      </c>
      <c r="D22" s="693">
        <v>0</v>
      </c>
      <c r="E22" s="693">
        <v>0</v>
      </c>
      <c r="F22" s="693">
        <v>0</v>
      </c>
      <c r="G22" s="693">
        <v>0</v>
      </c>
      <c r="H22" s="693">
        <v>0</v>
      </c>
      <c r="I22" s="693">
        <v>0</v>
      </c>
      <c r="J22" s="693">
        <v>0</v>
      </c>
      <c r="K22" s="693">
        <v>0</v>
      </c>
      <c r="L22" s="693">
        <v>0</v>
      </c>
      <c r="M22" s="693">
        <v>0</v>
      </c>
      <c r="N22" s="709">
        <v>0</v>
      </c>
      <c r="O22" s="714">
        <f t="shared" si="1"/>
        <v>0</v>
      </c>
    </row>
    <row r="23" spans="1:15" ht="13.5" customHeight="1" thickBot="1">
      <c r="A23" s="142"/>
      <c r="B23" s="246" t="s">
        <v>52</v>
      </c>
      <c r="C23" s="678">
        <v>2</v>
      </c>
      <c r="D23" s="696">
        <v>5</v>
      </c>
      <c r="E23" s="696">
        <v>0</v>
      </c>
      <c r="F23" s="696">
        <v>0</v>
      </c>
      <c r="G23" s="696">
        <v>10</v>
      </c>
      <c r="H23" s="696">
        <v>10</v>
      </c>
      <c r="I23" s="696">
        <v>6</v>
      </c>
      <c r="J23" s="696">
        <v>1</v>
      </c>
      <c r="K23" s="696">
        <v>8</v>
      </c>
      <c r="L23" s="696">
        <v>4</v>
      </c>
      <c r="M23" s="696">
        <v>8</v>
      </c>
      <c r="N23" s="710">
        <v>8</v>
      </c>
      <c r="O23" s="715">
        <f t="shared" si="1"/>
        <v>62</v>
      </c>
    </row>
    <row r="24" spans="1:15" ht="13.5" customHeight="1" thickTop="1">
      <c r="A24" s="141"/>
      <c r="B24" s="244" t="s">
        <v>49</v>
      </c>
      <c r="C24" s="690">
        <f>IF(C25="","",SUM(C25:C28))</f>
        <v>16</v>
      </c>
      <c r="D24" s="691">
        <f aca="true" t="shared" si="5" ref="D24:N24">IF(D25="","",SUM(D25:D28))</f>
        <v>21</v>
      </c>
      <c r="E24" s="691">
        <f t="shared" si="5"/>
        <v>22</v>
      </c>
      <c r="F24" s="691">
        <f t="shared" si="5"/>
        <v>28</v>
      </c>
      <c r="G24" s="691">
        <f t="shared" si="5"/>
        <v>20</v>
      </c>
      <c r="H24" s="691">
        <f t="shared" si="5"/>
        <v>12</v>
      </c>
      <c r="I24" s="691">
        <f t="shared" si="5"/>
        <v>21</v>
      </c>
      <c r="J24" s="691">
        <f t="shared" si="5"/>
        <v>33</v>
      </c>
      <c r="K24" s="691">
        <f t="shared" si="5"/>
        <v>11</v>
      </c>
      <c r="L24" s="691">
        <f t="shared" si="5"/>
        <v>22</v>
      </c>
      <c r="M24" s="691">
        <f t="shared" si="5"/>
        <v>15</v>
      </c>
      <c r="N24" s="708">
        <f t="shared" si="5"/>
        <v>24</v>
      </c>
      <c r="O24" s="713">
        <f t="shared" si="1"/>
        <v>245</v>
      </c>
    </row>
    <row r="25" spans="1:15" ht="13.5" customHeight="1">
      <c r="A25" s="141"/>
      <c r="B25" s="245" t="s">
        <v>50</v>
      </c>
      <c r="C25" s="675">
        <v>15</v>
      </c>
      <c r="D25" s="693">
        <v>15</v>
      </c>
      <c r="E25" s="693">
        <v>16</v>
      </c>
      <c r="F25" s="693">
        <v>18</v>
      </c>
      <c r="G25" s="693">
        <v>16</v>
      </c>
      <c r="H25" s="693">
        <v>11</v>
      </c>
      <c r="I25" s="693">
        <v>14</v>
      </c>
      <c r="J25" s="693">
        <v>13</v>
      </c>
      <c r="K25" s="693">
        <v>11</v>
      </c>
      <c r="L25" s="693">
        <v>22</v>
      </c>
      <c r="M25" s="693">
        <v>14</v>
      </c>
      <c r="N25" s="709">
        <v>18</v>
      </c>
      <c r="O25" s="714">
        <f t="shared" si="1"/>
        <v>183</v>
      </c>
    </row>
    <row r="26" spans="1:15" ht="13.5" customHeight="1">
      <c r="A26" s="140" t="s">
        <v>122</v>
      </c>
      <c r="B26" s="245" t="s">
        <v>51</v>
      </c>
      <c r="C26" s="675">
        <v>0</v>
      </c>
      <c r="D26" s="693">
        <v>4</v>
      </c>
      <c r="E26" s="693">
        <v>6</v>
      </c>
      <c r="F26" s="693">
        <v>10</v>
      </c>
      <c r="G26" s="693">
        <v>4</v>
      </c>
      <c r="H26" s="693">
        <v>0</v>
      </c>
      <c r="I26" s="693">
        <v>6</v>
      </c>
      <c r="J26" s="693">
        <v>20</v>
      </c>
      <c r="K26" s="693">
        <v>0</v>
      </c>
      <c r="L26" s="693">
        <v>0</v>
      </c>
      <c r="M26" s="693">
        <v>0</v>
      </c>
      <c r="N26" s="709">
        <v>6</v>
      </c>
      <c r="O26" s="714">
        <f t="shared" si="1"/>
        <v>56</v>
      </c>
    </row>
    <row r="27" spans="1:15" ht="13.5" customHeight="1">
      <c r="A27" s="141"/>
      <c r="B27" s="245" t="s">
        <v>67</v>
      </c>
      <c r="C27" s="675">
        <v>0</v>
      </c>
      <c r="D27" s="693">
        <v>0</v>
      </c>
      <c r="E27" s="693">
        <v>0</v>
      </c>
      <c r="F27" s="693">
        <v>0</v>
      </c>
      <c r="G27" s="693">
        <v>0</v>
      </c>
      <c r="H27" s="693">
        <v>0</v>
      </c>
      <c r="I27" s="693">
        <v>0</v>
      </c>
      <c r="J27" s="693">
        <v>0</v>
      </c>
      <c r="K27" s="693">
        <v>0</v>
      </c>
      <c r="L27" s="693">
        <v>0</v>
      </c>
      <c r="M27" s="693">
        <v>0</v>
      </c>
      <c r="N27" s="709">
        <v>0</v>
      </c>
      <c r="O27" s="714">
        <f t="shared" si="1"/>
        <v>0</v>
      </c>
    </row>
    <row r="28" spans="1:15" ht="13.5" customHeight="1" thickBot="1">
      <c r="A28" s="142"/>
      <c r="B28" s="250" t="s">
        <v>52</v>
      </c>
      <c r="C28" s="678">
        <v>1</v>
      </c>
      <c r="D28" s="696">
        <v>2</v>
      </c>
      <c r="E28" s="696">
        <v>0</v>
      </c>
      <c r="F28" s="696">
        <v>0</v>
      </c>
      <c r="G28" s="696">
        <v>0</v>
      </c>
      <c r="H28" s="696">
        <v>1</v>
      </c>
      <c r="I28" s="696">
        <v>1</v>
      </c>
      <c r="J28" s="696">
        <v>0</v>
      </c>
      <c r="K28" s="696">
        <v>0</v>
      </c>
      <c r="L28" s="696">
        <v>0</v>
      </c>
      <c r="M28" s="696">
        <v>1</v>
      </c>
      <c r="N28" s="710">
        <v>0</v>
      </c>
      <c r="O28" s="715">
        <f t="shared" si="1"/>
        <v>6</v>
      </c>
    </row>
    <row r="29" spans="1:15" ht="13.5" customHeight="1" thickTop="1">
      <c r="A29" s="830" t="s">
        <v>169</v>
      </c>
      <c r="B29" s="244" t="s">
        <v>49</v>
      </c>
      <c r="C29" s="700">
        <f>IF(C30="","",SUM(C30:C33))</f>
        <v>12</v>
      </c>
      <c r="D29" s="691">
        <f aca="true" t="shared" si="6" ref="D29:N29">IF(D30="","",SUM(D30:D33))</f>
        <v>12</v>
      </c>
      <c r="E29" s="691">
        <f t="shared" si="6"/>
        <v>12</v>
      </c>
      <c r="F29" s="691">
        <f t="shared" si="6"/>
        <v>8</v>
      </c>
      <c r="G29" s="691">
        <f t="shared" si="6"/>
        <v>17</v>
      </c>
      <c r="H29" s="691">
        <f t="shared" si="6"/>
        <v>6</v>
      </c>
      <c r="I29" s="691">
        <f t="shared" si="6"/>
        <v>11</v>
      </c>
      <c r="J29" s="691">
        <f t="shared" si="6"/>
        <v>5</v>
      </c>
      <c r="K29" s="691">
        <f t="shared" si="6"/>
        <v>7</v>
      </c>
      <c r="L29" s="691">
        <f t="shared" si="6"/>
        <v>10</v>
      </c>
      <c r="M29" s="691">
        <f t="shared" si="6"/>
        <v>9</v>
      </c>
      <c r="N29" s="708">
        <f t="shared" si="6"/>
        <v>7</v>
      </c>
      <c r="O29" s="713">
        <f t="shared" si="1"/>
        <v>116</v>
      </c>
    </row>
    <row r="30" spans="1:15" ht="13.5" customHeight="1">
      <c r="A30" s="831"/>
      <c r="B30" s="245" t="s">
        <v>50</v>
      </c>
      <c r="C30" s="675">
        <v>12</v>
      </c>
      <c r="D30" s="693">
        <v>12</v>
      </c>
      <c r="E30" s="693">
        <v>11</v>
      </c>
      <c r="F30" s="693">
        <v>8</v>
      </c>
      <c r="G30" s="693">
        <v>17</v>
      </c>
      <c r="H30" s="693">
        <v>6</v>
      </c>
      <c r="I30" s="693">
        <v>8</v>
      </c>
      <c r="J30" s="693">
        <v>5</v>
      </c>
      <c r="K30" s="693">
        <v>6</v>
      </c>
      <c r="L30" s="693">
        <v>10</v>
      </c>
      <c r="M30" s="693">
        <v>9</v>
      </c>
      <c r="N30" s="709">
        <v>7</v>
      </c>
      <c r="O30" s="714">
        <f t="shared" si="1"/>
        <v>111</v>
      </c>
    </row>
    <row r="31" spans="1:15" ht="13.5" customHeight="1">
      <c r="A31" s="831"/>
      <c r="B31" s="245" t="s">
        <v>51</v>
      </c>
      <c r="C31" s="675">
        <v>0</v>
      </c>
      <c r="D31" s="693">
        <v>0</v>
      </c>
      <c r="E31" s="693">
        <v>0</v>
      </c>
      <c r="F31" s="693">
        <v>0</v>
      </c>
      <c r="G31" s="693">
        <v>0</v>
      </c>
      <c r="H31" s="693">
        <v>0</v>
      </c>
      <c r="I31" s="693">
        <v>3</v>
      </c>
      <c r="J31" s="693">
        <v>0</v>
      </c>
      <c r="K31" s="693">
        <v>0</v>
      </c>
      <c r="L31" s="693">
        <v>0</v>
      </c>
      <c r="M31" s="693">
        <v>0</v>
      </c>
      <c r="N31" s="709">
        <v>0</v>
      </c>
      <c r="O31" s="714">
        <f t="shared" si="1"/>
        <v>3</v>
      </c>
    </row>
    <row r="32" spans="1:15" ht="13.5" customHeight="1">
      <c r="A32" s="831"/>
      <c r="B32" s="245" t="s">
        <v>67</v>
      </c>
      <c r="C32" s="675">
        <v>0</v>
      </c>
      <c r="D32" s="693">
        <v>0</v>
      </c>
      <c r="E32" s="693">
        <v>0</v>
      </c>
      <c r="F32" s="693">
        <v>0</v>
      </c>
      <c r="G32" s="693">
        <v>0</v>
      </c>
      <c r="H32" s="693">
        <v>0</v>
      </c>
      <c r="I32" s="693">
        <v>0</v>
      </c>
      <c r="J32" s="693">
        <v>0</v>
      </c>
      <c r="K32" s="693">
        <v>0</v>
      </c>
      <c r="L32" s="693">
        <v>0</v>
      </c>
      <c r="M32" s="693">
        <v>0</v>
      </c>
      <c r="N32" s="709">
        <v>0</v>
      </c>
      <c r="O32" s="714">
        <f t="shared" si="1"/>
        <v>0</v>
      </c>
    </row>
    <row r="33" spans="1:15" ht="13.5" customHeight="1" thickBot="1">
      <c r="A33" s="832"/>
      <c r="B33" s="250" t="s">
        <v>52</v>
      </c>
      <c r="C33" s="678">
        <v>0</v>
      </c>
      <c r="D33" s="696">
        <v>0</v>
      </c>
      <c r="E33" s="696">
        <v>1</v>
      </c>
      <c r="F33" s="696">
        <v>0</v>
      </c>
      <c r="G33" s="696">
        <v>0</v>
      </c>
      <c r="H33" s="696">
        <v>0</v>
      </c>
      <c r="I33" s="696">
        <v>0</v>
      </c>
      <c r="J33" s="696">
        <v>0</v>
      </c>
      <c r="K33" s="696">
        <v>1</v>
      </c>
      <c r="L33" s="696">
        <v>0</v>
      </c>
      <c r="M33" s="696">
        <v>0</v>
      </c>
      <c r="N33" s="710">
        <v>0</v>
      </c>
      <c r="O33" s="715">
        <f t="shared" si="1"/>
        <v>2</v>
      </c>
    </row>
    <row r="34" spans="1:15" ht="13.5" customHeight="1" thickTop="1">
      <c r="A34" s="830" t="s">
        <v>170</v>
      </c>
      <c r="B34" s="247" t="s">
        <v>49</v>
      </c>
      <c r="C34" s="700">
        <f>IF(C35="","",SUM(C35:C38))</f>
        <v>14</v>
      </c>
      <c r="D34" s="691">
        <f aca="true" t="shared" si="7" ref="D34:N34">IF(D35="","",SUM(D35:D38))</f>
        <v>31</v>
      </c>
      <c r="E34" s="691">
        <f t="shared" si="7"/>
        <v>28</v>
      </c>
      <c r="F34" s="691">
        <f t="shared" si="7"/>
        <v>10</v>
      </c>
      <c r="G34" s="691">
        <f t="shared" si="7"/>
        <v>41</v>
      </c>
      <c r="H34" s="691">
        <f t="shared" si="7"/>
        <v>20</v>
      </c>
      <c r="I34" s="691">
        <f t="shared" si="7"/>
        <v>37</v>
      </c>
      <c r="J34" s="691">
        <f t="shared" si="7"/>
        <v>30</v>
      </c>
      <c r="K34" s="691">
        <f t="shared" si="7"/>
        <v>14</v>
      </c>
      <c r="L34" s="691">
        <f t="shared" si="7"/>
        <v>37</v>
      </c>
      <c r="M34" s="691">
        <f t="shared" si="7"/>
        <v>16</v>
      </c>
      <c r="N34" s="708">
        <f t="shared" si="7"/>
        <v>36</v>
      </c>
      <c r="O34" s="713">
        <f t="shared" si="1"/>
        <v>314</v>
      </c>
    </row>
    <row r="35" spans="1:15" ht="13.5" customHeight="1">
      <c r="A35" s="831"/>
      <c r="B35" s="245" t="s">
        <v>203</v>
      </c>
      <c r="C35" s="675">
        <v>14</v>
      </c>
      <c r="D35" s="693">
        <v>13</v>
      </c>
      <c r="E35" s="693">
        <v>12</v>
      </c>
      <c r="F35" s="693">
        <v>10</v>
      </c>
      <c r="G35" s="693">
        <v>22</v>
      </c>
      <c r="H35" s="693">
        <v>17</v>
      </c>
      <c r="I35" s="693">
        <v>16</v>
      </c>
      <c r="J35" s="693">
        <v>16</v>
      </c>
      <c r="K35" s="693">
        <v>11</v>
      </c>
      <c r="L35" s="693">
        <v>19</v>
      </c>
      <c r="M35" s="693">
        <v>12</v>
      </c>
      <c r="N35" s="709">
        <v>21</v>
      </c>
      <c r="O35" s="714">
        <f t="shared" si="1"/>
        <v>183</v>
      </c>
    </row>
    <row r="36" spans="1:15" ht="13.5" customHeight="1">
      <c r="A36" s="831"/>
      <c r="B36" s="245" t="s">
        <v>51</v>
      </c>
      <c r="C36" s="675">
        <v>0</v>
      </c>
      <c r="D36" s="693">
        <v>10</v>
      </c>
      <c r="E36" s="693">
        <v>12</v>
      </c>
      <c r="F36" s="693">
        <v>0</v>
      </c>
      <c r="G36" s="693">
        <v>15</v>
      </c>
      <c r="H36" s="693">
        <v>0</v>
      </c>
      <c r="I36" s="693">
        <v>19</v>
      </c>
      <c r="J36" s="693">
        <v>6</v>
      </c>
      <c r="K36" s="693">
        <v>0</v>
      </c>
      <c r="L36" s="693">
        <v>13</v>
      </c>
      <c r="M36" s="693">
        <v>0</v>
      </c>
      <c r="N36" s="709">
        <v>12</v>
      </c>
      <c r="O36" s="714">
        <f t="shared" si="1"/>
        <v>87</v>
      </c>
    </row>
    <row r="37" spans="1:15" ht="13.5" customHeight="1">
      <c r="A37" s="831"/>
      <c r="B37" s="245" t="s">
        <v>80</v>
      </c>
      <c r="C37" s="675">
        <v>0</v>
      </c>
      <c r="D37" s="693">
        <v>0</v>
      </c>
      <c r="E37" s="693">
        <v>0</v>
      </c>
      <c r="F37" s="693">
        <v>0</v>
      </c>
      <c r="G37" s="693">
        <v>0</v>
      </c>
      <c r="H37" s="693">
        <v>0</v>
      </c>
      <c r="I37" s="693">
        <v>0</v>
      </c>
      <c r="J37" s="693">
        <v>0</v>
      </c>
      <c r="K37" s="693">
        <v>0</v>
      </c>
      <c r="L37" s="693">
        <v>0</v>
      </c>
      <c r="M37" s="693">
        <v>0</v>
      </c>
      <c r="N37" s="709">
        <v>0</v>
      </c>
      <c r="O37" s="714">
        <f t="shared" si="1"/>
        <v>0</v>
      </c>
    </row>
    <row r="38" spans="1:15" ht="13.5" customHeight="1" thickBot="1">
      <c r="A38" s="832"/>
      <c r="B38" s="249" t="s">
        <v>52</v>
      </c>
      <c r="C38" s="678">
        <v>0</v>
      </c>
      <c r="D38" s="696">
        <v>8</v>
      </c>
      <c r="E38" s="696">
        <v>4</v>
      </c>
      <c r="F38" s="696">
        <v>0</v>
      </c>
      <c r="G38" s="696">
        <v>4</v>
      </c>
      <c r="H38" s="696">
        <v>3</v>
      </c>
      <c r="I38" s="696">
        <v>2</v>
      </c>
      <c r="J38" s="696">
        <v>8</v>
      </c>
      <c r="K38" s="696">
        <v>3</v>
      </c>
      <c r="L38" s="696">
        <v>5</v>
      </c>
      <c r="M38" s="696">
        <v>4</v>
      </c>
      <c r="N38" s="710">
        <v>3</v>
      </c>
      <c r="O38" s="715">
        <f t="shared" si="1"/>
        <v>44</v>
      </c>
    </row>
    <row r="39" spans="1:15" ht="13.5" customHeight="1" thickTop="1">
      <c r="A39" s="827" t="s">
        <v>62</v>
      </c>
      <c r="B39" s="244" t="s">
        <v>49</v>
      </c>
      <c r="C39" s="700">
        <f>IF(C40="","",SUM(C40:C43))</f>
        <v>1</v>
      </c>
      <c r="D39" s="691">
        <f aca="true" t="shared" si="8" ref="D39:N39">IF(D40="","",SUM(D40:D43))</f>
        <v>7</v>
      </c>
      <c r="E39" s="691">
        <f t="shared" si="8"/>
        <v>6</v>
      </c>
      <c r="F39" s="691">
        <f t="shared" si="8"/>
        <v>26</v>
      </c>
      <c r="G39" s="691">
        <f t="shared" si="8"/>
        <v>4</v>
      </c>
      <c r="H39" s="691">
        <f t="shared" si="8"/>
        <v>4</v>
      </c>
      <c r="I39" s="691">
        <f t="shared" si="8"/>
        <v>7</v>
      </c>
      <c r="J39" s="691">
        <f t="shared" si="8"/>
        <v>5</v>
      </c>
      <c r="K39" s="691">
        <f t="shared" si="8"/>
        <v>5</v>
      </c>
      <c r="L39" s="691">
        <f t="shared" si="8"/>
        <v>9</v>
      </c>
      <c r="M39" s="691">
        <f t="shared" si="8"/>
        <v>3</v>
      </c>
      <c r="N39" s="708">
        <f t="shared" si="8"/>
        <v>1</v>
      </c>
      <c r="O39" s="713">
        <f t="shared" si="1"/>
        <v>78</v>
      </c>
    </row>
    <row r="40" spans="1:15" ht="13.5" customHeight="1">
      <c r="A40" s="828"/>
      <c r="B40" s="245" t="s">
        <v>50</v>
      </c>
      <c r="C40" s="675">
        <v>1</v>
      </c>
      <c r="D40" s="693">
        <v>7</v>
      </c>
      <c r="E40" s="693">
        <v>6</v>
      </c>
      <c r="F40" s="693">
        <v>6</v>
      </c>
      <c r="G40" s="693">
        <v>4</v>
      </c>
      <c r="H40" s="693">
        <v>4</v>
      </c>
      <c r="I40" s="693">
        <v>7</v>
      </c>
      <c r="J40" s="693">
        <v>5</v>
      </c>
      <c r="K40" s="693">
        <v>5</v>
      </c>
      <c r="L40" s="693">
        <v>9</v>
      </c>
      <c r="M40" s="693">
        <v>3</v>
      </c>
      <c r="N40" s="709">
        <v>1</v>
      </c>
      <c r="O40" s="714">
        <f t="shared" si="1"/>
        <v>58</v>
      </c>
    </row>
    <row r="41" spans="1:15" ht="13.5" customHeight="1">
      <c r="A41" s="828"/>
      <c r="B41" s="245" t="s">
        <v>51</v>
      </c>
      <c r="C41" s="675">
        <v>0</v>
      </c>
      <c r="D41" s="693">
        <v>0</v>
      </c>
      <c r="E41" s="693">
        <v>0</v>
      </c>
      <c r="F41" s="693">
        <v>20</v>
      </c>
      <c r="G41" s="693">
        <v>0</v>
      </c>
      <c r="H41" s="693">
        <v>0</v>
      </c>
      <c r="I41" s="693">
        <v>0</v>
      </c>
      <c r="J41" s="693">
        <v>0</v>
      </c>
      <c r="K41" s="693">
        <v>0</v>
      </c>
      <c r="L41" s="693">
        <v>0</v>
      </c>
      <c r="M41" s="693">
        <v>0</v>
      </c>
      <c r="N41" s="709">
        <v>0</v>
      </c>
      <c r="O41" s="714">
        <f t="shared" si="1"/>
        <v>20</v>
      </c>
    </row>
    <row r="42" spans="1:15" ht="13.5" customHeight="1">
      <c r="A42" s="141"/>
      <c r="B42" s="245" t="s">
        <v>80</v>
      </c>
      <c r="C42" s="675">
        <v>0</v>
      </c>
      <c r="D42" s="693">
        <v>0</v>
      </c>
      <c r="E42" s="693">
        <v>0</v>
      </c>
      <c r="F42" s="693">
        <v>0</v>
      </c>
      <c r="G42" s="693">
        <v>0</v>
      </c>
      <c r="H42" s="693">
        <v>0</v>
      </c>
      <c r="I42" s="693">
        <v>0</v>
      </c>
      <c r="J42" s="693">
        <v>0</v>
      </c>
      <c r="K42" s="693">
        <v>0</v>
      </c>
      <c r="L42" s="693">
        <v>0</v>
      </c>
      <c r="M42" s="693">
        <v>0</v>
      </c>
      <c r="N42" s="709">
        <v>0</v>
      </c>
      <c r="O42" s="714">
        <f t="shared" si="1"/>
        <v>0</v>
      </c>
    </row>
    <row r="43" spans="1:15" ht="13.5" customHeight="1" thickBot="1">
      <c r="A43" s="142"/>
      <c r="B43" s="246" t="s">
        <v>52</v>
      </c>
      <c r="C43" s="678">
        <v>0</v>
      </c>
      <c r="D43" s="696">
        <v>0</v>
      </c>
      <c r="E43" s="696">
        <v>0</v>
      </c>
      <c r="F43" s="696">
        <v>0</v>
      </c>
      <c r="G43" s="696">
        <v>0</v>
      </c>
      <c r="H43" s="696">
        <v>0</v>
      </c>
      <c r="I43" s="696">
        <v>0</v>
      </c>
      <c r="J43" s="696">
        <v>0</v>
      </c>
      <c r="K43" s="696">
        <v>0</v>
      </c>
      <c r="L43" s="696">
        <v>0</v>
      </c>
      <c r="M43" s="696">
        <v>0</v>
      </c>
      <c r="N43" s="710">
        <v>0</v>
      </c>
      <c r="O43" s="715">
        <f t="shared" si="1"/>
        <v>0</v>
      </c>
    </row>
    <row r="44" spans="1:15" ht="13.5" customHeight="1" thickTop="1">
      <c r="A44" s="827" t="s">
        <v>64</v>
      </c>
      <c r="B44" s="244" t="s">
        <v>49</v>
      </c>
      <c r="C44" s="690">
        <f>IF(C45="","",SUM(C45:C48))</f>
        <v>5</v>
      </c>
      <c r="D44" s="691">
        <f aca="true" t="shared" si="9" ref="D44:N44">IF(D45="","",SUM(D45:D48))</f>
        <v>0</v>
      </c>
      <c r="E44" s="691">
        <f t="shared" si="9"/>
        <v>1</v>
      </c>
      <c r="F44" s="691">
        <f t="shared" si="9"/>
        <v>1</v>
      </c>
      <c r="G44" s="691">
        <f t="shared" si="9"/>
        <v>3</v>
      </c>
      <c r="H44" s="691">
        <f t="shared" si="9"/>
        <v>2</v>
      </c>
      <c r="I44" s="691">
        <f t="shared" si="9"/>
        <v>4</v>
      </c>
      <c r="J44" s="691">
        <f t="shared" si="9"/>
        <v>3</v>
      </c>
      <c r="K44" s="691">
        <f t="shared" si="9"/>
        <v>1</v>
      </c>
      <c r="L44" s="691">
        <f t="shared" si="9"/>
        <v>1</v>
      </c>
      <c r="M44" s="691">
        <f t="shared" si="9"/>
        <v>5</v>
      </c>
      <c r="N44" s="708">
        <f t="shared" si="9"/>
        <v>2</v>
      </c>
      <c r="O44" s="713">
        <f t="shared" si="1"/>
        <v>28</v>
      </c>
    </row>
    <row r="45" spans="1:15" ht="13.5" customHeight="1">
      <c r="A45" s="829"/>
      <c r="B45" s="245" t="s">
        <v>50</v>
      </c>
      <c r="C45" s="675">
        <v>5</v>
      </c>
      <c r="D45" s="693">
        <v>0</v>
      </c>
      <c r="E45" s="693">
        <v>1</v>
      </c>
      <c r="F45" s="693">
        <v>1</v>
      </c>
      <c r="G45" s="693">
        <v>3</v>
      </c>
      <c r="H45" s="693">
        <v>2</v>
      </c>
      <c r="I45" s="693">
        <v>4</v>
      </c>
      <c r="J45" s="693">
        <v>2</v>
      </c>
      <c r="K45" s="693">
        <v>1</v>
      </c>
      <c r="L45" s="693">
        <v>1</v>
      </c>
      <c r="M45" s="693">
        <v>4</v>
      </c>
      <c r="N45" s="709">
        <v>2</v>
      </c>
      <c r="O45" s="714">
        <f t="shared" si="1"/>
        <v>26</v>
      </c>
    </row>
    <row r="46" spans="1:15" ht="13.5" customHeight="1">
      <c r="A46" s="829"/>
      <c r="B46" s="245" t="s">
        <v>51</v>
      </c>
      <c r="C46" s="675">
        <v>0</v>
      </c>
      <c r="D46" s="693">
        <v>0</v>
      </c>
      <c r="E46" s="693">
        <v>0</v>
      </c>
      <c r="F46" s="693">
        <v>0</v>
      </c>
      <c r="G46" s="693">
        <v>0</v>
      </c>
      <c r="H46" s="693">
        <v>0</v>
      </c>
      <c r="I46" s="693">
        <v>0</v>
      </c>
      <c r="J46" s="693">
        <v>0</v>
      </c>
      <c r="K46" s="693">
        <v>0</v>
      </c>
      <c r="L46" s="693">
        <v>0</v>
      </c>
      <c r="M46" s="693">
        <v>0</v>
      </c>
      <c r="N46" s="709">
        <v>0</v>
      </c>
      <c r="O46" s="714">
        <f t="shared" si="1"/>
        <v>0</v>
      </c>
    </row>
    <row r="47" spans="1:15" ht="13.5" customHeight="1">
      <c r="A47" s="141"/>
      <c r="B47" s="245" t="s">
        <v>80</v>
      </c>
      <c r="C47" s="675">
        <v>0</v>
      </c>
      <c r="D47" s="693">
        <v>0</v>
      </c>
      <c r="E47" s="693">
        <v>0</v>
      </c>
      <c r="F47" s="693">
        <v>0</v>
      </c>
      <c r="G47" s="693">
        <v>0</v>
      </c>
      <c r="H47" s="693">
        <v>0</v>
      </c>
      <c r="I47" s="693">
        <v>0</v>
      </c>
      <c r="J47" s="693">
        <v>0</v>
      </c>
      <c r="K47" s="693">
        <v>0</v>
      </c>
      <c r="L47" s="693">
        <v>0</v>
      </c>
      <c r="M47" s="693">
        <v>0</v>
      </c>
      <c r="N47" s="709">
        <v>0</v>
      </c>
      <c r="O47" s="714">
        <f t="shared" si="1"/>
        <v>0</v>
      </c>
    </row>
    <row r="48" spans="1:15" ht="13.5" customHeight="1" thickBot="1">
      <c r="A48" s="142"/>
      <c r="B48" s="246" t="s">
        <v>52</v>
      </c>
      <c r="C48" s="678">
        <v>0</v>
      </c>
      <c r="D48" s="696">
        <v>0</v>
      </c>
      <c r="E48" s="696">
        <v>0</v>
      </c>
      <c r="F48" s="696">
        <v>0</v>
      </c>
      <c r="G48" s="696">
        <v>0</v>
      </c>
      <c r="H48" s="696">
        <v>0</v>
      </c>
      <c r="I48" s="696">
        <v>0</v>
      </c>
      <c r="J48" s="696">
        <v>1</v>
      </c>
      <c r="K48" s="696">
        <v>0</v>
      </c>
      <c r="L48" s="696">
        <v>0</v>
      </c>
      <c r="M48" s="696">
        <v>1</v>
      </c>
      <c r="N48" s="710">
        <v>0</v>
      </c>
      <c r="O48" s="716">
        <f t="shared" si="1"/>
        <v>2</v>
      </c>
    </row>
    <row r="49" spans="1:15" ht="13.5" customHeight="1" thickTop="1">
      <c r="A49" s="828" t="s">
        <v>63</v>
      </c>
      <c r="B49" s="247" t="s">
        <v>49</v>
      </c>
      <c r="C49" s="700">
        <f>IF(C50="","",SUM(C50:C53))</f>
        <v>6</v>
      </c>
      <c r="D49" s="691">
        <f aca="true" t="shared" si="10" ref="D49:N49">IF(D50="","",SUM(D50:D53))</f>
        <v>6</v>
      </c>
      <c r="E49" s="691">
        <f t="shared" si="10"/>
        <v>15</v>
      </c>
      <c r="F49" s="691">
        <f t="shared" si="10"/>
        <v>10</v>
      </c>
      <c r="G49" s="691">
        <f t="shared" si="10"/>
        <v>8</v>
      </c>
      <c r="H49" s="691">
        <f t="shared" si="10"/>
        <v>9</v>
      </c>
      <c r="I49" s="691">
        <f t="shared" si="10"/>
        <v>12</v>
      </c>
      <c r="J49" s="691">
        <f t="shared" si="10"/>
        <v>9</v>
      </c>
      <c r="K49" s="691">
        <f t="shared" si="10"/>
        <v>30</v>
      </c>
      <c r="L49" s="691">
        <f t="shared" si="10"/>
        <v>3</v>
      </c>
      <c r="M49" s="691">
        <f t="shared" si="10"/>
        <v>7</v>
      </c>
      <c r="N49" s="708">
        <f t="shared" si="10"/>
        <v>9</v>
      </c>
      <c r="O49" s="717">
        <f t="shared" si="1"/>
        <v>124</v>
      </c>
    </row>
    <row r="50" spans="1:15" ht="13.5" customHeight="1">
      <c r="A50" s="828"/>
      <c r="B50" s="245" t="s">
        <v>50</v>
      </c>
      <c r="C50" s="675">
        <v>6</v>
      </c>
      <c r="D50" s="693">
        <v>6</v>
      </c>
      <c r="E50" s="693">
        <v>8</v>
      </c>
      <c r="F50" s="693">
        <v>9</v>
      </c>
      <c r="G50" s="693">
        <v>7</v>
      </c>
      <c r="H50" s="693">
        <v>9</v>
      </c>
      <c r="I50" s="693">
        <v>12</v>
      </c>
      <c r="J50" s="693">
        <v>7</v>
      </c>
      <c r="K50" s="693">
        <v>6</v>
      </c>
      <c r="L50" s="693">
        <v>3</v>
      </c>
      <c r="M50" s="693">
        <v>7</v>
      </c>
      <c r="N50" s="709">
        <v>9</v>
      </c>
      <c r="O50" s="714">
        <f t="shared" si="1"/>
        <v>89</v>
      </c>
    </row>
    <row r="51" spans="1:15" ht="13.5" customHeight="1">
      <c r="A51" s="828"/>
      <c r="B51" s="245" t="s">
        <v>51</v>
      </c>
      <c r="C51" s="675">
        <v>0</v>
      </c>
      <c r="D51" s="693">
        <v>0</v>
      </c>
      <c r="E51" s="693">
        <v>6</v>
      </c>
      <c r="F51" s="693">
        <v>0</v>
      </c>
      <c r="G51" s="693">
        <v>0</v>
      </c>
      <c r="H51" s="693">
        <v>0</v>
      </c>
      <c r="I51" s="693">
        <v>0</v>
      </c>
      <c r="J51" s="693">
        <v>2</v>
      </c>
      <c r="K51" s="693">
        <v>24</v>
      </c>
      <c r="L51" s="693">
        <v>0</v>
      </c>
      <c r="M51" s="693">
        <v>0</v>
      </c>
      <c r="N51" s="709">
        <v>0</v>
      </c>
      <c r="O51" s="714">
        <f t="shared" si="1"/>
        <v>32</v>
      </c>
    </row>
    <row r="52" spans="1:15" ht="13.5" customHeight="1">
      <c r="A52" s="141"/>
      <c r="B52" s="245" t="s">
        <v>80</v>
      </c>
      <c r="C52" s="675">
        <v>0</v>
      </c>
      <c r="D52" s="693">
        <v>0</v>
      </c>
      <c r="E52" s="693">
        <v>0</v>
      </c>
      <c r="F52" s="693">
        <v>0</v>
      </c>
      <c r="G52" s="693">
        <v>0</v>
      </c>
      <c r="H52" s="693">
        <v>0</v>
      </c>
      <c r="I52" s="693">
        <v>0</v>
      </c>
      <c r="J52" s="693">
        <v>0</v>
      </c>
      <c r="K52" s="693">
        <v>0</v>
      </c>
      <c r="L52" s="693">
        <v>0</v>
      </c>
      <c r="M52" s="693">
        <v>0</v>
      </c>
      <c r="N52" s="709">
        <v>0</v>
      </c>
      <c r="O52" s="714">
        <f t="shared" si="1"/>
        <v>0</v>
      </c>
    </row>
    <row r="53" spans="1:15" ht="13.5" customHeight="1" thickBot="1">
      <c r="A53" s="141"/>
      <c r="B53" s="249" t="s">
        <v>52</v>
      </c>
      <c r="C53" s="678">
        <v>0</v>
      </c>
      <c r="D53" s="696">
        <v>0</v>
      </c>
      <c r="E53" s="696">
        <v>1</v>
      </c>
      <c r="F53" s="696">
        <v>1</v>
      </c>
      <c r="G53" s="696">
        <v>1</v>
      </c>
      <c r="H53" s="696">
        <v>0</v>
      </c>
      <c r="I53" s="696">
        <v>0</v>
      </c>
      <c r="J53" s="696">
        <v>0</v>
      </c>
      <c r="K53" s="696">
        <v>0</v>
      </c>
      <c r="L53" s="696">
        <v>0</v>
      </c>
      <c r="M53" s="696">
        <v>0</v>
      </c>
      <c r="N53" s="710">
        <v>0</v>
      </c>
      <c r="O53" s="716">
        <f t="shared" si="1"/>
        <v>3</v>
      </c>
    </row>
    <row r="54" spans="1:15" ht="13.5" customHeight="1" thickTop="1">
      <c r="A54" s="827" t="s">
        <v>47</v>
      </c>
      <c r="B54" s="244" t="s">
        <v>49</v>
      </c>
      <c r="C54" s="690">
        <f>IF(C4="","",C49+C44+C39+C34+C29+C24+C19+C14+C9+C4)</f>
        <v>258</v>
      </c>
      <c r="D54" s="691">
        <f>IF(D4="","",D49+D44+D39+D34+D29+D24+D19+D14+D9+D4)</f>
        <v>207</v>
      </c>
      <c r="E54" s="691">
        <f aca="true" t="shared" si="11" ref="E54:N54">IF(E4="","",E49+E44+E39+E34+E29+E24+E19+E14+E9+E4)</f>
        <v>250</v>
      </c>
      <c r="F54" s="691">
        <f t="shared" si="11"/>
        <v>255</v>
      </c>
      <c r="G54" s="691">
        <f t="shared" si="11"/>
        <v>318</v>
      </c>
      <c r="H54" s="691">
        <f t="shared" si="11"/>
        <v>271</v>
      </c>
      <c r="I54" s="691">
        <f t="shared" si="11"/>
        <v>275</v>
      </c>
      <c r="J54" s="691">
        <f t="shared" si="11"/>
        <v>248</v>
      </c>
      <c r="K54" s="691">
        <f t="shared" si="11"/>
        <v>213</v>
      </c>
      <c r="L54" s="691">
        <f>IF(L4="","",L49+L44+L39+L34+L29+L24+L19+L14+L9+L4)</f>
        <v>201</v>
      </c>
      <c r="M54" s="691">
        <f>IF(M4="","",M49+M44+M39+M34+M29+M24+M19+M14+M9+M4)</f>
        <v>237</v>
      </c>
      <c r="N54" s="708">
        <f t="shared" si="11"/>
        <v>250</v>
      </c>
      <c r="O54" s="717">
        <f t="shared" si="1"/>
        <v>2983</v>
      </c>
    </row>
    <row r="55" spans="1:15" ht="13.5" customHeight="1">
      <c r="A55" s="828"/>
      <c r="B55" s="245" t="s">
        <v>50</v>
      </c>
      <c r="C55" s="700">
        <f aca="true" t="shared" si="12" ref="C55:D58">IF(C5="","",C50+C45+C40+C35+C30+C25+C20+C15+C10+C5)</f>
        <v>131</v>
      </c>
      <c r="D55" s="702">
        <f t="shared" si="12"/>
        <v>123</v>
      </c>
      <c r="E55" s="702">
        <f aca="true" t="shared" si="13" ref="E55:N55">IF(E5="","",E50+E45+E40+E35+E30+E25+E20+E15+E10+E5)</f>
        <v>139</v>
      </c>
      <c r="F55" s="702">
        <f t="shared" si="13"/>
        <v>126</v>
      </c>
      <c r="G55" s="702">
        <f t="shared" si="13"/>
        <v>150</v>
      </c>
      <c r="H55" s="702">
        <f t="shared" si="13"/>
        <v>118</v>
      </c>
      <c r="I55" s="702">
        <f t="shared" si="13"/>
        <v>157</v>
      </c>
      <c r="J55" s="702">
        <f t="shared" si="13"/>
        <v>131</v>
      </c>
      <c r="K55" s="702">
        <f t="shared" si="13"/>
        <v>109</v>
      </c>
      <c r="L55" s="702">
        <f t="shared" si="13"/>
        <v>147</v>
      </c>
      <c r="M55" s="702">
        <f t="shared" si="13"/>
        <v>136</v>
      </c>
      <c r="N55" s="711">
        <f t="shared" si="13"/>
        <v>143</v>
      </c>
      <c r="O55" s="714">
        <f t="shared" si="1"/>
        <v>1610</v>
      </c>
    </row>
    <row r="56" spans="1:15" ht="13.5" customHeight="1">
      <c r="A56" s="828"/>
      <c r="B56" s="245" t="s">
        <v>51</v>
      </c>
      <c r="C56" s="700">
        <f t="shared" si="12"/>
        <v>95</v>
      </c>
      <c r="D56" s="702">
        <f t="shared" si="12"/>
        <v>47</v>
      </c>
      <c r="E56" s="702">
        <f aca="true" t="shared" si="14" ref="E56:N56">IF(E6="","",E51+E46+E41+E36+E31+E26+E21+E16+E11+E6)</f>
        <v>64</v>
      </c>
      <c r="F56" s="702">
        <f t="shared" si="14"/>
        <v>84</v>
      </c>
      <c r="G56" s="702">
        <f t="shared" si="14"/>
        <v>62</v>
      </c>
      <c r="H56" s="702">
        <f t="shared" si="14"/>
        <v>93</v>
      </c>
      <c r="I56" s="702">
        <f t="shared" si="14"/>
        <v>91</v>
      </c>
      <c r="J56" s="702">
        <f t="shared" si="14"/>
        <v>80</v>
      </c>
      <c r="K56" s="702">
        <f t="shared" si="14"/>
        <v>84</v>
      </c>
      <c r="L56" s="702">
        <f t="shared" si="14"/>
        <v>28</v>
      </c>
      <c r="M56" s="702">
        <f t="shared" si="14"/>
        <v>61</v>
      </c>
      <c r="N56" s="711">
        <f t="shared" si="14"/>
        <v>78</v>
      </c>
      <c r="O56" s="714">
        <f t="shared" si="1"/>
        <v>867</v>
      </c>
    </row>
    <row r="57" spans="1:15" ht="13.5" customHeight="1">
      <c r="A57" s="141"/>
      <c r="B57" s="245" t="s">
        <v>80</v>
      </c>
      <c r="C57" s="700">
        <f t="shared" si="12"/>
        <v>0</v>
      </c>
      <c r="D57" s="702">
        <f t="shared" si="12"/>
        <v>0</v>
      </c>
      <c r="E57" s="702">
        <f aca="true" t="shared" si="15" ref="E57:N57">IF(E7="","",E52+E47+E42+E37+E32+E27+E22+E17+E12+E7)</f>
        <v>1</v>
      </c>
      <c r="F57" s="702">
        <f t="shared" si="15"/>
        <v>0</v>
      </c>
      <c r="G57" s="702">
        <f t="shared" si="15"/>
        <v>0</v>
      </c>
      <c r="H57" s="702">
        <f t="shared" si="15"/>
        <v>0</v>
      </c>
      <c r="I57" s="702">
        <f t="shared" si="15"/>
        <v>0</v>
      </c>
      <c r="J57" s="702">
        <f t="shared" si="15"/>
        <v>0</v>
      </c>
      <c r="K57" s="702">
        <f t="shared" si="15"/>
        <v>1</v>
      </c>
      <c r="L57" s="702">
        <f t="shared" si="15"/>
        <v>0</v>
      </c>
      <c r="M57" s="702">
        <f t="shared" si="15"/>
        <v>0</v>
      </c>
      <c r="N57" s="711">
        <f t="shared" si="15"/>
        <v>0</v>
      </c>
      <c r="O57" s="714">
        <f t="shared" si="1"/>
        <v>2</v>
      </c>
    </row>
    <row r="58" spans="1:15" ht="13.5" customHeight="1" thickBot="1">
      <c r="A58" s="143"/>
      <c r="B58" s="251" t="s">
        <v>52</v>
      </c>
      <c r="C58" s="704">
        <f t="shared" si="12"/>
        <v>32</v>
      </c>
      <c r="D58" s="705">
        <f t="shared" si="12"/>
        <v>37</v>
      </c>
      <c r="E58" s="705">
        <f aca="true" t="shared" si="16" ref="E58:N58">IF(E8="","",E53+E48+E43+E38+E33+E28+E23+E18+E13+E8)</f>
        <v>46</v>
      </c>
      <c r="F58" s="705">
        <f t="shared" si="16"/>
        <v>45</v>
      </c>
      <c r="G58" s="705">
        <f t="shared" si="16"/>
        <v>106</v>
      </c>
      <c r="H58" s="705">
        <f t="shared" si="16"/>
        <v>60</v>
      </c>
      <c r="I58" s="705">
        <f t="shared" si="16"/>
        <v>27</v>
      </c>
      <c r="J58" s="705">
        <f t="shared" si="16"/>
        <v>37</v>
      </c>
      <c r="K58" s="705">
        <f t="shared" si="16"/>
        <v>19</v>
      </c>
      <c r="L58" s="705">
        <f t="shared" si="16"/>
        <v>26</v>
      </c>
      <c r="M58" s="705">
        <f t="shared" si="16"/>
        <v>40</v>
      </c>
      <c r="N58" s="712">
        <f t="shared" si="16"/>
        <v>29</v>
      </c>
      <c r="O58" s="718">
        <f t="shared" si="1"/>
        <v>504</v>
      </c>
    </row>
    <row r="59" spans="1:15" ht="13.5" customHeight="1">
      <c r="A59" s="781"/>
      <c r="B59" s="191"/>
      <c r="C59" s="191"/>
      <c r="D59" s="191"/>
      <c r="E59" s="191"/>
      <c r="F59" s="191"/>
      <c r="G59" s="191"/>
      <c r="H59" s="191"/>
      <c r="I59" s="191"/>
      <c r="J59" s="191"/>
      <c r="K59" s="191"/>
      <c r="L59" s="252"/>
      <c r="M59" s="252"/>
      <c r="N59" s="252"/>
      <c r="O59" s="786" t="s">
        <v>204</v>
      </c>
    </row>
    <row r="60" spans="1:15" ht="13.5">
      <c r="A60" s="243"/>
      <c r="B60" s="191"/>
      <c r="C60" s="191"/>
      <c r="D60" s="191"/>
      <c r="E60" s="191"/>
      <c r="F60" s="191"/>
      <c r="G60" s="191"/>
      <c r="H60" s="191"/>
      <c r="I60" s="191"/>
      <c r="J60" s="191"/>
      <c r="K60" s="191"/>
      <c r="L60" s="191"/>
      <c r="M60" s="191"/>
      <c r="N60" s="191"/>
      <c r="O60" s="191"/>
    </row>
    <row r="61" spans="1:15" ht="13.5">
      <c r="A61" s="243"/>
      <c r="B61" s="191"/>
      <c r="C61" s="191"/>
      <c r="D61" s="191"/>
      <c r="E61" s="191"/>
      <c r="F61" s="191"/>
      <c r="G61" s="191"/>
      <c r="H61" s="191"/>
      <c r="I61" s="191"/>
      <c r="J61" s="191"/>
      <c r="K61" s="191"/>
      <c r="L61" s="191"/>
      <c r="M61" s="191"/>
      <c r="N61" s="191"/>
      <c r="O61" s="191"/>
    </row>
    <row r="62" spans="1:15" ht="13.5">
      <c r="A62" s="243"/>
      <c r="B62" s="191"/>
      <c r="C62" s="191"/>
      <c r="D62" s="191"/>
      <c r="E62" s="191"/>
      <c r="F62" s="191"/>
      <c r="G62" s="191"/>
      <c r="H62" s="191"/>
      <c r="I62" s="191"/>
      <c r="J62" s="191"/>
      <c r="K62" s="191"/>
      <c r="L62" s="191"/>
      <c r="M62" s="191"/>
      <c r="N62" s="191"/>
      <c r="O62" s="191"/>
    </row>
    <row r="63" spans="1:15" ht="13.5">
      <c r="A63" s="243"/>
      <c r="B63" s="191"/>
      <c r="C63" s="191"/>
      <c r="D63" s="191"/>
      <c r="E63" s="191"/>
      <c r="F63" s="191"/>
      <c r="G63" s="191"/>
      <c r="H63" s="191"/>
      <c r="I63" s="191"/>
      <c r="J63" s="191"/>
      <c r="K63" s="191"/>
      <c r="L63" s="191"/>
      <c r="M63" s="191"/>
      <c r="N63" s="191"/>
      <c r="O63" s="191"/>
    </row>
    <row r="64" spans="1:15" ht="13.5">
      <c r="A64" s="243"/>
      <c r="B64" s="191"/>
      <c r="C64" s="191"/>
      <c r="D64" s="191"/>
      <c r="E64" s="191"/>
      <c r="F64" s="191"/>
      <c r="G64" s="191"/>
      <c r="H64" s="191"/>
      <c r="I64" s="191"/>
      <c r="J64" s="191"/>
      <c r="K64" s="191"/>
      <c r="L64" s="191"/>
      <c r="M64" s="191"/>
      <c r="N64" s="191"/>
      <c r="O64" s="191"/>
    </row>
    <row r="65" spans="1:15" ht="13.5">
      <c r="A65" s="243"/>
      <c r="B65" s="243"/>
      <c r="C65" s="243"/>
      <c r="D65" s="243"/>
      <c r="E65" s="243"/>
      <c r="F65" s="243"/>
      <c r="G65" s="243"/>
      <c r="H65" s="243"/>
      <c r="I65" s="243"/>
      <c r="J65" s="243"/>
      <c r="K65" s="243"/>
      <c r="L65" s="243"/>
      <c r="M65" s="243"/>
      <c r="N65" s="243"/>
      <c r="O65" s="243"/>
    </row>
    <row r="66" spans="1:15" ht="13.5">
      <c r="A66" s="243"/>
      <c r="B66" s="243"/>
      <c r="C66" s="243"/>
      <c r="D66" s="243"/>
      <c r="E66" s="243"/>
      <c r="F66" s="243"/>
      <c r="G66" s="243"/>
      <c r="H66" s="243"/>
      <c r="I66" s="243"/>
      <c r="J66" s="243"/>
      <c r="K66" s="243"/>
      <c r="L66" s="243"/>
      <c r="M66" s="243"/>
      <c r="N66" s="243"/>
      <c r="O66" s="243"/>
    </row>
    <row r="67" spans="1:15" ht="13.5">
      <c r="A67" s="243"/>
      <c r="B67" s="243"/>
      <c r="C67" s="243"/>
      <c r="D67" s="243"/>
      <c r="E67" s="243"/>
      <c r="F67" s="243"/>
      <c r="G67" s="243"/>
      <c r="H67" s="243"/>
      <c r="I67" s="243"/>
      <c r="J67" s="243"/>
      <c r="K67" s="243"/>
      <c r="L67" s="243"/>
      <c r="M67" s="243"/>
      <c r="N67" s="243"/>
      <c r="O67" s="243"/>
    </row>
    <row r="68" spans="1:15" ht="13.5">
      <c r="A68" s="243"/>
      <c r="B68" s="243"/>
      <c r="C68" s="243"/>
      <c r="D68" s="243"/>
      <c r="E68" s="243"/>
      <c r="F68" s="243"/>
      <c r="G68" s="243"/>
      <c r="H68" s="243"/>
      <c r="I68" s="243"/>
      <c r="J68" s="243"/>
      <c r="K68" s="243"/>
      <c r="L68" s="243"/>
      <c r="M68" s="243"/>
      <c r="N68" s="243"/>
      <c r="O68" s="243"/>
    </row>
    <row r="69" spans="1:15" ht="13.5">
      <c r="A69" s="243"/>
      <c r="B69" s="243"/>
      <c r="C69" s="243"/>
      <c r="D69" s="243"/>
      <c r="E69" s="243"/>
      <c r="F69" s="243"/>
      <c r="G69" s="243"/>
      <c r="H69" s="243"/>
      <c r="I69" s="243"/>
      <c r="J69" s="243"/>
      <c r="K69" s="243"/>
      <c r="L69" s="243"/>
      <c r="M69" s="243"/>
      <c r="N69" s="243"/>
      <c r="O69" s="243"/>
    </row>
    <row r="70" spans="1:15" ht="13.5">
      <c r="A70" s="243"/>
      <c r="B70" s="243"/>
      <c r="C70" s="243"/>
      <c r="D70" s="243"/>
      <c r="E70" s="243"/>
      <c r="F70" s="243"/>
      <c r="G70" s="243"/>
      <c r="H70" s="243"/>
      <c r="I70" s="243"/>
      <c r="J70" s="243"/>
      <c r="K70" s="243"/>
      <c r="L70" s="243"/>
      <c r="M70" s="243"/>
      <c r="N70" s="243"/>
      <c r="O70" s="243"/>
    </row>
    <row r="71" spans="1:15" ht="13.5">
      <c r="A71" s="243"/>
      <c r="B71" s="243"/>
      <c r="C71" s="243"/>
      <c r="D71" s="243"/>
      <c r="E71" s="243"/>
      <c r="F71" s="243"/>
      <c r="G71" s="243"/>
      <c r="H71" s="243"/>
      <c r="I71" s="243"/>
      <c r="J71" s="243"/>
      <c r="K71" s="243"/>
      <c r="L71" s="243"/>
      <c r="M71" s="243"/>
      <c r="N71" s="243"/>
      <c r="O71" s="243"/>
    </row>
    <row r="72" spans="1:15" ht="13.5">
      <c r="A72" s="243"/>
      <c r="B72" s="243"/>
      <c r="C72" s="243"/>
      <c r="D72" s="243"/>
      <c r="E72" s="243"/>
      <c r="F72" s="243"/>
      <c r="G72" s="243"/>
      <c r="H72" s="243"/>
      <c r="I72" s="243"/>
      <c r="J72" s="243"/>
      <c r="K72" s="243"/>
      <c r="L72" s="243"/>
      <c r="M72" s="243"/>
      <c r="N72" s="243"/>
      <c r="O72" s="243"/>
    </row>
    <row r="73" spans="1:15" ht="13.5">
      <c r="A73" s="243"/>
      <c r="B73" s="243"/>
      <c r="C73" s="243"/>
      <c r="D73" s="243"/>
      <c r="E73" s="243"/>
      <c r="F73" s="243"/>
      <c r="G73" s="243"/>
      <c r="H73" s="243"/>
      <c r="I73" s="243"/>
      <c r="J73" s="243"/>
      <c r="K73" s="243"/>
      <c r="L73" s="243"/>
      <c r="M73" s="243"/>
      <c r="N73" s="243"/>
      <c r="O73" s="243"/>
    </row>
    <row r="74" spans="1:15" ht="13.5">
      <c r="A74" s="243"/>
      <c r="B74" s="243"/>
      <c r="C74" s="243"/>
      <c r="D74" s="243"/>
      <c r="E74" s="243"/>
      <c r="F74" s="243"/>
      <c r="G74" s="243"/>
      <c r="H74" s="243"/>
      <c r="I74" s="243"/>
      <c r="J74" s="243"/>
      <c r="K74" s="243"/>
      <c r="L74" s="243"/>
      <c r="M74" s="243"/>
      <c r="N74" s="243"/>
      <c r="O74" s="243"/>
    </row>
    <row r="75" spans="1:15" ht="13.5">
      <c r="A75" s="243"/>
      <c r="B75" s="243"/>
      <c r="C75" s="243"/>
      <c r="D75" s="243"/>
      <c r="E75" s="243"/>
      <c r="F75" s="243"/>
      <c r="G75" s="243"/>
      <c r="H75" s="243"/>
      <c r="I75" s="243"/>
      <c r="J75" s="243"/>
      <c r="K75" s="243"/>
      <c r="L75" s="243"/>
      <c r="M75" s="243"/>
      <c r="N75" s="243"/>
      <c r="O75" s="243"/>
    </row>
    <row r="76" spans="1:15" ht="13.5">
      <c r="A76" s="243"/>
      <c r="B76" s="243"/>
      <c r="C76" s="243"/>
      <c r="D76" s="243"/>
      <c r="E76" s="243"/>
      <c r="F76" s="243"/>
      <c r="G76" s="243"/>
      <c r="H76" s="243"/>
      <c r="I76" s="243"/>
      <c r="J76" s="243"/>
      <c r="K76" s="243"/>
      <c r="L76" s="243"/>
      <c r="M76" s="243"/>
      <c r="N76" s="243"/>
      <c r="O76" s="243"/>
    </row>
    <row r="77" spans="1:15" ht="13.5">
      <c r="A77" s="243"/>
      <c r="B77" s="243"/>
      <c r="C77" s="243"/>
      <c r="D77" s="243"/>
      <c r="E77" s="243"/>
      <c r="F77" s="243"/>
      <c r="G77" s="243"/>
      <c r="H77" s="243"/>
      <c r="I77" s="243"/>
      <c r="J77" s="243"/>
      <c r="K77" s="243"/>
      <c r="L77" s="243"/>
      <c r="M77" s="243"/>
      <c r="N77" s="243"/>
      <c r="O77" s="243"/>
    </row>
    <row r="78" spans="1:15" ht="13.5">
      <c r="A78" s="243"/>
      <c r="B78" s="243"/>
      <c r="C78" s="243"/>
      <c r="D78" s="243"/>
      <c r="E78" s="243"/>
      <c r="F78" s="243"/>
      <c r="G78" s="243"/>
      <c r="H78" s="243"/>
      <c r="I78" s="243"/>
      <c r="J78" s="243"/>
      <c r="K78" s="243"/>
      <c r="L78" s="243"/>
      <c r="M78" s="243"/>
      <c r="N78" s="243"/>
      <c r="O78" s="243"/>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5" activePane="bottomRight" state="frozen"/>
      <selection pane="topLeft" activeCell="K19" sqref="K19"/>
      <selection pane="topRight" activeCell="K19" sqref="K19"/>
      <selection pane="bottomLeft" activeCell="K19" sqref="K19"/>
      <selection pane="bottomRight" activeCell="C5" sqref="C5"/>
    </sheetView>
  </sheetViews>
  <sheetFormatPr defaultColWidth="9.00390625" defaultRowHeight="13.5"/>
  <cols>
    <col min="1" max="16384" width="9.00390625" style="182" customWidth="1"/>
  </cols>
  <sheetData>
    <row r="1" spans="1:15" ht="17.25">
      <c r="A1" s="790"/>
      <c r="B1" s="253"/>
      <c r="C1" s="144"/>
      <c r="D1" s="144"/>
      <c r="E1" s="144"/>
      <c r="F1" s="67" t="s">
        <v>123</v>
      </c>
      <c r="G1" s="67"/>
      <c r="H1" s="67"/>
      <c r="I1" s="191"/>
      <c r="J1" s="67" t="s">
        <v>201</v>
      </c>
      <c r="K1" s="67"/>
      <c r="L1" s="191"/>
      <c r="M1" s="191"/>
      <c r="N1" s="191"/>
      <c r="O1" s="191"/>
    </row>
    <row r="2" spans="1:15" ht="13.5">
      <c r="A2" s="254"/>
      <c r="B2" s="254"/>
      <c r="C2" s="254"/>
      <c r="D2" s="254"/>
      <c r="E2" s="254"/>
      <c r="F2" s="254"/>
      <c r="G2" s="254"/>
      <c r="H2" s="254"/>
      <c r="I2" s="254"/>
      <c r="J2" s="254"/>
      <c r="K2" s="254"/>
      <c r="L2" s="254"/>
      <c r="M2" s="254"/>
      <c r="N2" s="254"/>
      <c r="O2" s="254"/>
    </row>
    <row r="3" spans="1:15" ht="14.25" thickBot="1">
      <c r="A3" s="254"/>
      <c r="B3" s="255"/>
      <c r="C3" s="191"/>
      <c r="D3" s="191"/>
      <c r="E3" s="191"/>
      <c r="F3" s="191" t="s">
        <v>152</v>
      </c>
      <c r="G3" s="191"/>
      <c r="H3" s="191"/>
      <c r="I3" s="191"/>
      <c r="J3" s="191"/>
      <c r="K3" s="191"/>
      <c r="L3" s="191"/>
      <c r="M3" s="191"/>
      <c r="N3" s="191" t="s">
        <v>153</v>
      </c>
      <c r="O3" s="191"/>
    </row>
    <row r="4" spans="1:15" ht="14.25" thickBot="1">
      <c r="A4" s="173"/>
      <c r="B4" s="174"/>
      <c r="C4" s="145" t="s">
        <v>1</v>
      </c>
      <c r="D4" s="146" t="s">
        <v>2</v>
      </c>
      <c r="E4" s="146" t="s">
        <v>3</v>
      </c>
      <c r="F4" s="146" t="s">
        <v>124</v>
      </c>
      <c r="G4" s="146" t="s">
        <v>5</v>
      </c>
      <c r="H4" s="146" t="s">
        <v>6</v>
      </c>
      <c r="I4" s="146" t="s">
        <v>7</v>
      </c>
      <c r="J4" s="146" t="s">
        <v>125</v>
      </c>
      <c r="K4" s="146" t="s">
        <v>9</v>
      </c>
      <c r="L4" s="146" t="s">
        <v>10</v>
      </c>
      <c r="M4" s="147" t="s">
        <v>11</v>
      </c>
      <c r="N4" s="147" t="s">
        <v>12</v>
      </c>
      <c r="O4" s="151" t="s">
        <v>13</v>
      </c>
    </row>
    <row r="5" spans="1:15" ht="15" thickTop="1">
      <c r="A5" s="148"/>
      <c r="B5" s="256" t="s">
        <v>154</v>
      </c>
      <c r="C5" s="691">
        <f>IF(C6="","",SUM(C6:C9))</f>
        <v>1872</v>
      </c>
      <c r="D5" s="691">
        <f aca="true" t="shared" si="0" ref="D5:L5">IF(D6="","",SUM(D6:D9))</f>
        <v>1607</v>
      </c>
      <c r="E5" s="708">
        <f t="shared" si="0"/>
        <v>1565</v>
      </c>
      <c r="F5" s="708">
        <f>IF(F6="","",SUM(F6:F9))</f>
        <v>1978</v>
      </c>
      <c r="G5" s="691">
        <f t="shared" si="0"/>
        <v>1716</v>
      </c>
      <c r="H5" s="691">
        <f t="shared" si="0"/>
        <v>1858</v>
      </c>
      <c r="I5" s="691">
        <f t="shared" si="0"/>
        <v>2191</v>
      </c>
      <c r="J5" s="691">
        <f t="shared" si="0"/>
        <v>1762</v>
      </c>
      <c r="K5" s="691">
        <f t="shared" si="0"/>
        <v>2117</v>
      </c>
      <c r="L5" s="691">
        <f t="shared" si="0"/>
        <v>1623</v>
      </c>
      <c r="M5" s="691">
        <f>IF(M6="","",SUM(M6:M9))</f>
        <v>1795</v>
      </c>
      <c r="N5" s="691">
        <f>IF(N6="","",SUM(N6:N9))</f>
        <v>1862</v>
      </c>
      <c r="O5" s="722">
        <f>IF(SUM(C5:N5)="","",SUM(C5:N5))</f>
        <v>21946</v>
      </c>
    </row>
    <row r="6" spans="1:15" ht="14.25">
      <c r="A6" s="149"/>
      <c r="B6" s="257" t="s">
        <v>65</v>
      </c>
      <c r="C6" s="693">
        <f>IF(C10="","",SUM(C11,C17,C23,C29,C35))</f>
        <v>781</v>
      </c>
      <c r="D6" s="693">
        <f aca="true" t="shared" si="1" ref="D6:L6">IF(D10="","",SUM(D11,D17,D23,D29,D35))</f>
        <v>787</v>
      </c>
      <c r="E6" s="709">
        <v>827</v>
      </c>
      <c r="F6" s="709">
        <f>IF(F10="","",SUM(F11,F17,F23,F29,F35))</f>
        <v>761</v>
      </c>
      <c r="G6" s="693">
        <f t="shared" si="1"/>
        <v>798</v>
      </c>
      <c r="H6" s="693">
        <f t="shared" si="1"/>
        <v>877</v>
      </c>
      <c r="I6" s="693">
        <f t="shared" si="1"/>
        <v>799</v>
      </c>
      <c r="J6" s="693">
        <f t="shared" si="1"/>
        <v>828</v>
      </c>
      <c r="K6" s="693">
        <f t="shared" si="1"/>
        <v>791</v>
      </c>
      <c r="L6" s="693">
        <f t="shared" si="1"/>
        <v>664</v>
      </c>
      <c r="M6" s="693">
        <f>IF(M10="","",SUM(M11,M17,M23,M29,M35))</f>
        <v>767</v>
      </c>
      <c r="N6" s="693">
        <f>IF(N10="","",SUM(N11,N17,N23,N29,N35))</f>
        <v>720</v>
      </c>
      <c r="O6" s="723">
        <f aca="true" t="shared" si="2" ref="O6:O26">IF(SUM(C6:N6)="","",SUM(C6:N6))</f>
        <v>9400</v>
      </c>
    </row>
    <row r="7" spans="1:15" ht="14.25">
      <c r="A7" s="150" t="s">
        <v>126</v>
      </c>
      <c r="B7" s="257" t="s">
        <v>66</v>
      </c>
      <c r="C7" s="693">
        <f>IF(C10="","",SUM(C12,C18,C24,C30,C36))</f>
        <v>695</v>
      </c>
      <c r="D7" s="693">
        <f aca="true" t="shared" si="3" ref="D7:L7">IF(D10="","",SUM(D12,D18,D24,D30,D36))</f>
        <v>626</v>
      </c>
      <c r="E7" s="709">
        <v>548</v>
      </c>
      <c r="F7" s="709">
        <f>IF(F10="","",SUM(F12,F18,F24,F30,F36))</f>
        <v>857</v>
      </c>
      <c r="G7" s="693">
        <f t="shared" si="3"/>
        <v>643</v>
      </c>
      <c r="H7" s="693">
        <f t="shared" si="3"/>
        <v>719</v>
      </c>
      <c r="I7" s="693">
        <f t="shared" si="3"/>
        <v>733</v>
      </c>
      <c r="J7" s="693">
        <f t="shared" si="3"/>
        <v>717</v>
      </c>
      <c r="K7" s="693">
        <f t="shared" si="3"/>
        <v>727</v>
      </c>
      <c r="L7" s="693">
        <f t="shared" si="3"/>
        <v>650</v>
      </c>
      <c r="M7" s="693">
        <f>IF(M10="","",SUM(M12,M18,M24,M30,M36))</f>
        <v>516</v>
      </c>
      <c r="N7" s="693">
        <f>IF(N10="","",SUM(N12,N18,N24,N30,N36))</f>
        <v>917</v>
      </c>
      <c r="O7" s="723">
        <f t="shared" si="2"/>
        <v>8348</v>
      </c>
    </row>
    <row r="8" spans="1:15" ht="13.5">
      <c r="A8" s="258"/>
      <c r="B8" s="257" t="s">
        <v>67</v>
      </c>
      <c r="C8" s="693">
        <f>IF(C10="","",SUM(C13,C19,C25,C31,C37))</f>
        <v>1</v>
      </c>
      <c r="D8" s="693">
        <f aca="true" t="shared" si="4" ref="D8:L8">IF(D10="","",SUM(D13,D19,D25,D31,D37))</f>
        <v>2</v>
      </c>
      <c r="E8" s="709">
        <v>4</v>
      </c>
      <c r="F8" s="709">
        <f>IF(F10="","",SUM(F13,F19,F25,F31,F37))</f>
        <v>1</v>
      </c>
      <c r="G8" s="693">
        <f t="shared" si="4"/>
        <v>0</v>
      </c>
      <c r="H8" s="693">
        <f t="shared" si="4"/>
        <v>2</v>
      </c>
      <c r="I8" s="693">
        <f t="shared" si="4"/>
        <v>4</v>
      </c>
      <c r="J8" s="693">
        <f t="shared" si="4"/>
        <v>6</v>
      </c>
      <c r="K8" s="693">
        <f t="shared" si="4"/>
        <v>6</v>
      </c>
      <c r="L8" s="693">
        <f t="shared" si="4"/>
        <v>6</v>
      </c>
      <c r="M8" s="693">
        <f>IF(M10="","",SUM(M13,M19,M25,M31,M37))</f>
        <v>3</v>
      </c>
      <c r="N8" s="693">
        <f>IF(N10="","",SUM(N13,N19,N25,N31,N37))</f>
        <v>1</v>
      </c>
      <c r="O8" s="723">
        <f t="shared" si="2"/>
        <v>36</v>
      </c>
    </row>
    <row r="9" spans="1:15" ht="14.25" thickBot="1">
      <c r="A9" s="259"/>
      <c r="B9" s="260" t="s">
        <v>52</v>
      </c>
      <c r="C9" s="696">
        <f>IF(C10="","",SUM(C14,C20,C26,C32,C38))</f>
        <v>395</v>
      </c>
      <c r="D9" s="696">
        <f aca="true" t="shared" si="5" ref="D9:L9">IF(D10="","",SUM(D14,D20,D26,D32,D38))</f>
        <v>192</v>
      </c>
      <c r="E9" s="710">
        <v>186</v>
      </c>
      <c r="F9" s="710">
        <f>IF(F10="","",SUM(F14,F20,F26,F32,F38))</f>
        <v>359</v>
      </c>
      <c r="G9" s="696">
        <f t="shared" si="5"/>
        <v>275</v>
      </c>
      <c r="H9" s="696">
        <f t="shared" si="5"/>
        <v>260</v>
      </c>
      <c r="I9" s="696">
        <f t="shared" si="5"/>
        <v>655</v>
      </c>
      <c r="J9" s="696">
        <f t="shared" si="5"/>
        <v>211</v>
      </c>
      <c r="K9" s="696">
        <f t="shared" si="5"/>
        <v>593</v>
      </c>
      <c r="L9" s="696">
        <f t="shared" si="5"/>
        <v>303</v>
      </c>
      <c r="M9" s="696">
        <f>IF(M10="","",SUM(M14,M20,M26,M32,M38))</f>
        <v>509</v>
      </c>
      <c r="N9" s="696">
        <f>IF(N10="","",SUM(N14,N20,N26,N32,N38))</f>
        <v>224</v>
      </c>
      <c r="O9" s="724">
        <f t="shared" si="2"/>
        <v>4162</v>
      </c>
    </row>
    <row r="10" spans="1:15" ht="14.25" thickTop="1">
      <c r="A10" s="833" t="s">
        <v>68</v>
      </c>
      <c r="B10" s="261" t="s">
        <v>13</v>
      </c>
      <c r="C10" s="725">
        <f>IF(C11="","",SUM(C11:C14))</f>
        <v>1798</v>
      </c>
      <c r="D10" s="725">
        <f>IF(D11="","",SUM(D11:D14))</f>
        <v>1528</v>
      </c>
      <c r="E10" s="726">
        <f aca="true" t="shared" si="6" ref="E10:N10">IF(E11="","",SUM(E11:E14))</f>
        <v>1479</v>
      </c>
      <c r="F10" s="691">
        <f t="shared" si="6"/>
        <v>1896</v>
      </c>
      <c r="G10" s="725">
        <f t="shared" si="6"/>
        <v>1645</v>
      </c>
      <c r="H10" s="725">
        <f t="shared" si="6"/>
        <v>1687</v>
      </c>
      <c r="I10" s="725">
        <f t="shared" si="6"/>
        <v>2074</v>
      </c>
      <c r="J10" s="725">
        <f t="shared" si="6"/>
        <v>1692</v>
      </c>
      <c r="K10" s="725">
        <f t="shared" si="6"/>
        <v>1979</v>
      </c>
      <c r="L10" s="725">
        <f t="shared" si="6"/>
        <v>1529</v>
      </c>
      <c r="M10" s="725">
        <f t="shared" si="6"/>
        <v>1682</v>
      </c>
      <c r="N10" s="725">
        <f t="shared" si="6"/>
        <v>1725</v>
      </c>
      <c r="O10" s="722">
        <f t="shared" si="2"/>
        <v>20714</v>
      </c>
    </row>
    <row r="11" spans="1:15" ht="13.5">
      <c r="A11" s="834"/>
      <c r="B11" s="257" t="s">
        <v>65</v>
      </c>
      <c r="C11" s="727">
        <v>740</v>
      </c>
      <c r="D11" s="727">
        <v>743</v>
      </c>
      <c r="E11" s="728">
        <v>769</v>
      </c>
      <c r="F11" s="751">
        <v>703</v>
      </c>
      <c r="G11" s="727">
        <v>753</v>
      </c>
      <c r="H11" s="727">
        <v>820</v>
      </c>
      <c r="I11" s="727">
        <v>745</v>
      </c>
      <c r="J11" s="727">
        <v>793</v>
      </c>
      <c r="K11" s="727">
        <v>735</v>
      </c>
      <c r="L11" s="727">
        <v>628</v>
      </c>
      <c r="M11" s="727">
        <v>715</v>
      </c>
      <c r="N11" s="727">
        <v>680</v>
      </c>
      <c r="O11" s="723">
        <f t="shared" si="2"/>
        <v>8824</v>
      </c>
    </row>
    <row r="12" spans="1:15" ht="13.5">
      <c r="A12" s="834"/>
      <c r="B12" s="257" t="s">
        <v>66</v>
      </c>
      <c r="C12" s="727">
        <v>695</v>
      </c>
      <c r="D12" s="727">
        <v>626</v>
      </c>
      <c r="E12" s="728">
        <v>542</v>
      </c>
      <c r="F12" s="751">
        <v>848</v>
      </c>
      <c r="G12" s="727">
        <v>641</v>
      </c>
      <c r="H12" s="727">
        <v>637</v>
      </c>
      <c r="I12" s="727">
        <v>701</v>
      </c>
      <c r="J12" s="727">
        <v>716</v>
      </c>
      <c r="K12" s="727">
        <v>689</v>
      </c>
      <c r="L12" s="727">
        <v>620</v>
      </c>
      <c r="M12" s="727">
        <v>508</v>
      </c>
      <c r="N12" s="727">
        <v>841</v>
      </c>
      <c r="O12" s="723">
        <f t="shared" si="2"/>
        <v>8064</v>
      </c>
    </row>
    <row r="13" spans="1:15" ht="13.5">
      <c r="A13" s="258"/>
      <c r="B13" s="257" t="s">
        <v>67</v>
      </c>
      <c r="C13" s="727">
        <v>1</v>
      </c>
      <c r="D13" s="727">
        <v>2</v>
      </c>
      <c r="E13" s="728">
        <v>4</v>
      </c>
      <c r="F13" s="751">
        <v>1</v>
      </c>
      <c r="G13" s="727">
        <v>0</v>
      </c>
      <c r="H13" s="727">
        <v>2</v>
      </c>
      <c r="I13" s="727">
        <v>2</v>
      </c>
      <c r="J13" s="727">
        <v>4</v>
      </c>
      <c r="K13" s="727">
        <v>3</v>
      </c>
      <c r="L13" s="727">
        <v>6</v>
      </c>
      <c r="M13" s="727">
        <v>3</v>
      </c>
      <c r="N13" s="727">
        <v>1</v>
      </c>
      <c r="O13" s="723">
        <f t="shared" si="2"/>
        <v>29</v>
      </c>
    </row>
    <row r="14" spans="1:15" ht="14.25" thickBot="1">
      <c r="A14" s="258"/>
      <c r="B14" s="263" t="s">
        <v>52</v>
      </c>
      <c r="C14" s="729">
        <v>362</v>
      </c>
      <c r="D14" s="729">
        <v>157</v>
      </c>
      <c r="E14" s="730">
        <v>164</v>
      </c>
      <c r="F14" s="752">
        <v>344</v>
      </c>
      <c r="G14" s="729">
        <v>251</v>
      </c>
      <c r="H14" s="729">
        <v>228</v>
      </c>
      <c r="I14" s="729">
        <v>626</v>
      </c>
      <c r="J14" s="729">
        <v>179</v>
      </c>
      <c r="K14" s="729">
        <v>552</v>
      </c>
      <c r="L14" s="729">
        <v>275</v>
      </c>
      <c r="M14" s="729">
        <v>456</v>
      </c>
      <c r="N14" s="729">
        <v>203</v>
      </c>
      <c r="O14" s="724">
        <f t="shared" si="2"/>
        <v>3797</v>
      </c>
    </row>
    <row r="15" spans="1:15" s="264" customFormat="1" ht="15.75" thickBot="1" thickTop="1">
      <c r="A15" s="839" t="s">
        <v>155</v>
      </c>
      <c r="B15" s="840"/>
      <c r="C15" s="731">
        <f>IF(C10="","",C10/C5)</f>
        <v>0.9604700854700855</v>
      </c>
      <c r="D15" s="731">
        <f>IF(D10="","",D10/D5)</f>
        <v>0.9508400746733043</v>
      </c>
      <c r="E15" s="732">
        <f aca="true" t="shared" si="7" ref="E15:N15">IF(E10="","",E10/E5)</f>
        <v>0.9450479233226837</v>
      </c>
      <c r="F15" s="732">
        <f t="shared" si="7"/>
        <v>0.9585439838220424</v>
      </c>
      <c r="G15" s="731">
        <f t="shared" si="7"/>
        <v>0.9586247086247086</v>
      </c>
      <c r="H15" s="731">
        <f t="shared" si="7"/>
        <v>0.9079655543595264</v>
      </c>
      <c r="I15" s="731">
        <f t="shared" si="7"/>
        <v>0.9465997261524418</v>
      </c>
      <c r="J15" s="731">
        <f t="shared" si="7"/>
        <v>0.960272417707151</v>
      </c>
      <c r="K15" s="731">
        <f t="shared" si="7"/>
        <v>0.9348134152102031</v>
      </c>
      <c r="L15" s="731">
        <f t="shared" si="7"/>
        <v>0.9420825631546519</v>
      </c>
      <c r="M15" s="731">
        <f t="shared" si="7"/>
        <v>0.9370473537604457</v>
      </c>
      <c r="N15" s="731">
        <f t="shared" si="7"/>
        <v>0.9264232008592911</v>
      </c>
      <c r="O15" s="733">
        <f>IF(O10="","",O10/O5)</f>
        <v>0.9438622072359427</v>
      </c>
    </row>
    <row r="16" spans="1:15" ht="14.25" thickTop="1">
      <c r="A16" s="833" t="s">
        <v>69</v>
      </c>
      <c r="B16" s="256" t="s">
        <v>13</v>
      </c>
      <c r="C16" s="734">
        <f>IF(C17="","",SUM(C17:C20))</f>
        <v>0</v>
      </c>
      <c r="D16" s="734">
        <f>IF(D17="","",SUM(D17:D20))</f>
        <v>0</v>
      </c>
      <c r="E16" s="735">
        <f aca="true" t="shared" si="8" ref="E16:N16">IF(E17="","",SUM(E17:E20))</f>
        <v>0</v>
      </c>
      <c r="F16" s="736">
        <f t="shared" si="8"/>
        <v>8</v>
      </c>
      <c r="G16" s="734">
        <f t="shared" si="8"/>
        <v>0</v>
      </c>
      <c r="H16" s="734">
        <f t="shared" si="8"/>
        <v>66</v>
      </c>
      <c r="I16" s="734">
        <f t="shared" si="8"/>
        <v>22</v>
      </c>
      <c r="J16" s="734">
        <f t="shared" si="8"/>
        <v>0</v>
      </c>
      <c r="K16" s="734">
        <f t="shared" si="8"/>
        <v>0</v>
      </c>
      <c r="L16" s="734">
        <f t="shared" si="8"/>
        <v>0</v>
      </c>
      <c r="M16" s="734">
        <f t="shared" si="8"/>
        <v>0</v>
      </c>
      <c r="N16" s="734">
        <f t="shared" si="8"/>
        <v>60</v>
      </c>
      <c r="O16" s="737">
        <f t="shared" si="2"/>
        <v>156</v>
      </c>
    </row>
    <row r="17" spans="1:15" ht="13.5">
      <c r="A17" s="834"/>
      <c r="B17" s="257" t="s">
        <v>65</v>
      </c>
      <c r="C17" s="738">
        <v>0</v>
      </c>
      <c r="D17" s="738">
        <v>0</v>
      </c>
      <c r="E17" s="739">
        <v>0</v>
      </c>
      <c r="F17" s="740">
        <v>0</v>
      </c>
      <c r="G17" s="738">
        <v>0</v>
      </c>
      <c r="H17" s="738">
        <v>0</v>
      </c>
      <c r="I17" s="738">
        <v>0</v>
      </c>
      <c r="J17" s="738">
        <v>0</v>
      </c>
      <c r="K17" s="738">
        <v>0</v>
      </c>
      <c r="L17" s="738">
        <v>0</v>
      </c>
      <c r="M17" s="738">
        <v>0</v>
      </c>
      <c r="N17" s="738">
        <v>0</v>
      </c>
      <c r="O17" s="723">
        <f t="shared" si="2"/>
        <v>0</v>
      </c>
    </row>
    <row r="18" spans="1:15" ht="13.5">
      <c r="A18" s="834"/>
      <c r="B18" s="257" t="s">
        <v>66</v>
      </c>
      <c r="C18" s="738">
        <v>0</v>
      </c>
      <c r="D18" s="738">
        <v>0</v>
      </c>
      <c r="E18" s="739">
        <v>0</v>
      </c>
      <c r="F18" s="740">
        <v>8</v>
      </c>
      <c r="G18" s="738">
        <v>0</v>
      </c>
      <c r="H18" s="738">
        <v>66</v>
      </c>
      <c r="I18" s="738">
        <v>22</v>
      </c>
      <c r="J18" s="738">
        <v>0</v>
      </c>
      <c r="K18" s="738">
        <v>0</v>
      </c>
      <c r="L18" s="738">
        <v>0</v>
      </c>
      <c r="M18" s="738">
        <v>0</v>
      </c>
      <c r="N18" s="738">
        <v>60</v>
      </c>
      <c r="O18" s="723">
        <f t="shared" si="2"/>
        <v>156</v>
      </c>
    </row>
    <row r="19" spans="1:15" ht="13.5">
      <c r="A19" s="258"/>
      <c r="B19" s="257" t="s">
        <v>67</v>
      </c>
      <c r="C19" s="738">
        <v>0</v>
      </c>
      <c r="D19" s="738">
        <v>0</v>
      </c>
      <c r="E19" s="739">
        <v>0</v>
      </c>
      <c r="F19" s="740">
        <v>0</v>
      </c>
      <c r="G19" s="738">
        <v>0</v>
      </c>
      <c r="H19" s="738">
        <v>0</v>
      </c>
      <c r="I19" s="738">
        <v>0</v>
      </c>
      <c r="J19" s="738">
        <v>0</v>
      </c>
      <c r="K19" s="738">
        <v>0</v>
      </c>
      <c r="L19" s="738">
        <v>0</v>
      </c>
      <c r="M19" s="738">
        <v>0</v>
      </c>
      <c r="N19" s="738">
        <v>0</v>
      </c>
      <c r="O19" s="723">
        <f t="shared" si="2"/>
        <v>0</v>
      </c>
    </row>
    <row r="20" spans="1:15" ht="14.25" thickBot="1">
      <c r="A20" s="258"/>
      <c r="B20" s="263" t="s">
        <v>52</v>
      </c>
      <c r="C20" s="741">
        <v>0</v>
      </c>
      <c r="D20" s="741">
        <v>0</v>
      </c>
      <c r="E20" s="742">
        <v>0</v>
      </c>
      <c r="F20" s="743">
        <v>0</v>
      </c>
      <c r="G20" s="741">
        <v>0</v>
      </c>
      <c r="H20" s="741">
        <v>0</v>
      </c>
      <c r="I20" s="741">
        <v>0</v>
      </c>
      <c r="J20" s="741">
        <v>0</v>
      </c>
      <c r="K20" s="741">
        <v>0</v>
      </c>
      <c r="L20" s="741">
        <v>0</v>
      </c>
      <c r="M20" s="741">
        <v>0</v>
      </c>
      <c r="N20" s="741">
        <v>0</v>
      </c>
      <c r="O20" s="744">
        <f t="shared" si="2"/>
        <v>0</v>
      </c>
    </row>
    <row r="21" spans="1:16" s="264" customFormat="1" ht="15.75" thickBot="1" thickTop="1">
      <c r="A21" s="839" t="s">
        <v>155</v>
      </c>
      <c r="B21" s="840"/>
      <c r="C21" s="731">
        <f>IF(C16="","",C16/C5)</f>
        <v>0</v>
      </c>
      <c r="D21" s="731">
        <f>IF(D16="","",D16/D5)</f>
        <v>0</v>
      </c>
      <c r="E21" s="732">
        <f aca="true" t="shared" si="9" ref="E21:N21">IF(E16="","",E16/E5)</f>
        <v>0</v>
      </c>
      <c r="F21" s="732">
        <f t="shared" si="9"/>
        <v>0.004044489383215369</v>
      </c>
      <c r="G21" s="731">
        <f t="shared" si="9"/>
        <v>0</v>
      </c>
      <c r="H21" s="731">
        <f t="shared" si="9"/>
        <v>0.03552206673842842</v>
      </c>
      <c r="I21" s="731">
        <f t="shared" si="9"/>
        <v>0.010041077133728891</v>
      </c>
      <c r="J21" s="731">
        <f t="shared" si="9"/>
        <v>0</v>
      </c>
      <c r="K21" s="731">
        <f t="shared" si="9"/>
        <v>0</v>
      </c>
      <c r="L21" s="731">
        <f t="shared" si="9"/>
        <v>0</v>
      </c>
      <c r="M21" s="731">
        <f t="shared" si="9"/>
        <v>0</v>
      </c>
      <c r="N21" s="731">
        <f t="shared" si="9"/>
        <v>0.0322234156820623</v>
      </c>
      <c r="O21" s="745">
        <f>IF(O11="","",O16/O5)</f>
        <v>0.0071083568759682855</v>
      </c>
      <c r="P21" s="266"/>
    </row>
    <row r="22" spans="1:15" ht="14.25" thickTop="1">
      <c r="A22" s="835" t="s">
        <v>129</v>
      </c>
      <c r="B22" s="256" t="s">
        <v>13</v>
      </c>
      <c r="C22" s="725">
        <f>IF(C23="","",SUM(C23:C26))</f>
        <v>55</v>
      </c>
      <c r="D22" s="725">
        <f>IF(D23="","",SUM(D23:D26))</f>
        <v>56</v>
      </c>
      <c r="E22" s="726">
        <f aca="true" t="shared" si="10" ref="E22:N22">IF(E23="","",SUM(E23:E26))</f>
        <v>68</v>
      </c>
      <c r="F22" s="691">
        <f t="shared" si="10"/>
        <v>53</v>
      </c>
      <c r="G22" s="725">
        <f t="shared" si="10"/>
        <v>54</v>
      </c>
      <c r="H22" s="725">
        <f t="shared" si="10"/>
        <v>90</v>
      </c>
      <c r="I22" s="725">
        <f t="shared" si="10"/>
        <v>71</v>
      </c>
      <c r="J22" s="725">
        <f t="shared" si="10"/>
        <v>55</v>
      </c>
      <c r="K22" s="725">
        <f t="shared" si="10"/>
        <v>89</v>
      </c>
      <c r="L22" s="725">
        <f t="shared" si="10"/>
        <v>83</v>
      </c>
      <c r="M22" s="725">
        <f t="shared" si="10"/>
        <v>99</v>
      </c>
      <c r="N22" s="725">
        <f t="shared" si="10"/>
        <v>53</v>
      </c>
      <c r="O22" s="737">
        <f t="shared" si="2"/>
        <v>826</v>
      </c>
    </row>
    <row r="23" spans="1:15" ht="13.5">
      <c r="A23" s="836"/>
      <c r="B23" s="257" t="s">
        <v>65</v>
      </c>
      <c r="C23" s="738">
        <v>24</v>
      </c>
      <c r="D23" s="738">
        <v>27</v>
      </c>
      <c r="E23" s="739">
        <v>42</v>
      </c>
      <c r="F23" s="740">
        <v>38</v>
      </c>
      <c r="G23" s="738">
        <v>31</v>
      </c>
      <c r="H23" s="738">
        <v>43</v>
      </c>
      <c r="I23" s="738">
        <v>34</v>
      </c>
      <c r="J23" s="738">
        <v>24</v>
      </c>
      <c r="K23" s="738">
        <v>39</v>
      </c>
      <c r="L23" s="738">
        <v>25</v>
      </c>
      <c r="M23" s="738">
        <v>39</v>
      </c>
      <c r="N23" s="738">
        <v>23</v>
      </c>
      <c r="O23" s="723">
        <f t="shared" si="2"/>
        <v>389</v>
      </c>
    </row>
    <row r="24" spans="1:15" ht="13.5">
      <c r="A24" s="836"/>
      <c r="B24" s="257" t="s">
        <v>66</v>
      </c>
      <c r="C24" s="738">
        <v>0</v>
      </c>
      <c r="D24" s="738">
        <v>0</v>
      </c>
      <c r="E24" s="739">
        <v>6</v>
      </c>
      <c r="F24" s="740">
        <v>0</v>
      </c>
      <c r="G24" s="738">
        <v>0</v>
      </c>
      <c r="H24" s="738">
        <v>16</v>
      </c>
      <c r="I24" s="738">
        <v>10</v>
      </c>
      <c r="J24" s="738">
        <v>0</v>
      </c>
      <c r="K24" s="738">
        <v>10</v>
      </c>
      <c r="L24" s="738">
        <v>30</v>
      </c>
      <c r="M24" s="738">
        <v>8</v>
      </c>
      <c r="N24" s="738">
        <v>10</v>
      </c>
      <c r="O24" s="723">
        <f t="shared" si="2"/>
        <v>90</v>
      </c>
    </row>
    <row r="25" spans="1:15" ht="13.5">
      <c r="A25" s="837"/>
      <c r="B25" s="257" t="s">
        <v>67</v>
      </c>
      <c r="C25" s="738">
        <v>0</v>
      </c>
      <c r="D25" s="738">
        <v>0</v>
      </c>
      <c r="E25" s="739">
        <v>0</v>
      </c>
      <c r="F25" s="740">
        <v>0</v>
      </c>
      <c r="G25" s="738">
        <v>0</v>
      </c>
      <c r="H25" s="738">
        <v>0</v>
      </c>
      <c r="I25" s="738">
        <v>0</v>
      </c>
      <c r="J25" s="738">
        <v>0</v>
      </c>
      <c r="K25" s="738">
        <v>0</v>
      </c>
      <c r="L25" s="738">
        <v>0</v>
      </c>
      <c r="M25" s="738">
        <v>0</v>
      </c>
      <c r="N25" s="738">
        <v>0</v>
      </c>
      <c r="O25" s="723">
        <f t="shared" si="2"/>
        <v>0</v>
      </c>
    </row>
    <row r="26" spans="1:15" ht="14.25" thickBot="1">
      <c r="A26" s="838"/>
      <c r="B26" s="263" t="s">
        <v>52</v>
      </c>
      <c r="C26" s="741">
        <v>31</v>
      </c>
      <c r="D26" s="741">
        <v>29</v>
      </c>
      <c r="E26" s="742">
        <v>20</v>
      </c>
      <c r="F26" s="743">
        <v>15</v>
      </c>
      <c r="G26" s="741">
        <v>23</v>
      </c>
      <c r="H26" s="741">
        <v>31</v>
      </c>
      <c r="I26" s="741">
        <v>27</v>
      </c>
      <c r="J26" s="741">
        <v>31</v>
      </c>
      <c r="K26" s="741">
        <v>40</v>
      </c>
      <c r="L26" s="741">
        <v>28</v>
      </c>
      <c r="M26" s="741">
        <v>52</v>
      </c>
      <c r="N26" s="741">
        <v>20</v>
      </c>
      <c r="O26" s="746">
        <f t="shared" si="2"/>
        <v>347</v>
      </c>
    </row>
    <row r="27" spans="1:15" s="264" customFormat="1" ht="14.25" customHeight="1" thickBot="1" thickTop="1">
      <c r="A27" s="839" t="s">
        <v>156</v>
      </c>
      <c r="B27" s="840"/>
      <c r="C27" s="731">
        <f>IF(C22="","",C22/C5)</f>
        <v>0.02938034188034188</v>
      </c>
      <c r="D27" s="731">
        <f>IF(D22="","",D22/D5)</f>
        <v>0.03484754200373367</v>
      </c>
      <c r="E27" s="732">
        <f aca="true" t="shared" si="11" ref="E27:N27">IF(E22="","",E22/E5)</f>
        <v>0.043450479233226834</v>
      </c>
      <c r="F27" s="732">
        <f t="shared" si="11"/>
        <v>0.02679474216380182</v>
      </c>
      <c r="G27" s="731">
        <f t="shared" si="11"/>
        <v>0.03146853146853147</v>
      </c>
      <c r="H27" s="731">
        <f t="shared" si="11"/>
        <v>0.04843918191603875</v>
      </c>
      <c r="I27" s="731">
        <f t="shared" si="11"/>
        <v>0.03240529438612506</v>
      </c>
      <c r="J27" s="731">
        <f t="shared" si="11"/>
        <v>0.031214528944381384</v>
      </c>
      <c r="K27" s="731">
        <f t="shared" si="11"/>
        <v>0.042040623523854515</v>
      </c>
      <c r="L27" s="731">
        <f t="shared" si="11"/>
        <v>0.051139864448552064</v>
      </c>
      <c r="M27" s="731">
        <f t="shared" si="11"/>
        <v>0.05515320334261838</v>
      </c>
      <c r="N27" s="731">
        <f t="shared" si="11"/>
        <v>0.028464017185821696</v>
      </c>
      <c r="O27" s="745">
        <f>IF(O5="","",O22/O5)</f>
        <v>0.03763783833044746</v>
      </c>
    </row>
    <row r="28" spans="1:15" ht="14.25" thickTop="1">
      <c r="A28" s="835" t="s">
        <v>127</v>
      </c>
      <c r="B28" s="256" t="s">
        <v>13</v>
      </c>
      <c r="C28" s="734">
        <f>IF(C29="","",SUM(C29:C32))</f>
        <v>0</v>
      </c>
      <c r="D28" s="734">
        <f>IF(D29="","",SUM(D29:D32))</f>
        <v>0</v>
      </c>
      <c r="E28" s="735">
        <f aca="true" t="shared" si="12" ref="E28:N28">IF(E29="","",SUM(E29:E32))</f>
        <v>0</v>
      </c>
      <c r="F28" s="736">
        <f t="shared" si="12"/>
        <v>0</v>
      </c>
      <c r="G28" s="734">
        <f t="shared" si="12"/>
        <v>0</v>
      </c>
      <c r="H28" s="734">
        <f t="shared" si="12"/>
        <v>0</v>
      </c>
      <c r="I28" s="734">
        <f t="shared" si="12"/>
        <v>0</v>
      </c>
      <c r="J28" s="734">
        <f t="shared" si="12"/>
        <v>0</v>
      </c>
      <c r="K28" s="734">
        <f t="shared" si="12"/>
        <v>0</v>
      </c>
      <c r="L28" s="734">
        <f t="shared" si="12"/>
        <v>0</v>
      </c>
      <c r="M28" s="734">
        <f t="shared" si="12"/>
        <v>0</v>
      </c>
      <c r="N28" s="734">
        <f t="shared" si="12"/>
        <v>0</v>
      </c>
      <c r="O28" s="747">
        <f>IF(SUM(C28:N28)="","",SUM(C28:N28))</f>
        <v>0</v>
      </c>
    </row>
    <row r="29" spans="1:15" ht="13.5">
      <c r="A29" s="836"/>
      <c r="B29" s="257" t="s">
        <v>65</v>
      </c>
      <c r="C29" s="738">
        <v>0</v>
      </c>
      <c r="D29" s="738">
        <v>0</v>
      </c>
      <c r="E29" s="739">
        <v>0</v>
      </c>
      <c r="F29" s="740">
        <v>0</v>
      </c>
      <c r="G29" s="738">
        <v>0</v>
      </c>
      <c r="H29" s="738">
        <v>0</v>
      </c>
      <c r="I29" s="738">
        <v>0</v>
      </c>
      <c r="J29" s="738">
        <v>0</v>
      </c>
      <c r="K29" s="738">
        <v>0</v>
      </c>
      <c r="L29" s="738">
        <v>0</v>
      </c>
      <c r="M29" s="738">
        <v>0</v>
      </c>
      <c r="N29" s="738">
        <v>0</v>
      </c>
      <c r="O29" s="723">
        <f>IF(SUM(C29:N29)="","",SUM(C29:N29))</f>
        <v>0</v>
      </c>
    </row>
    <row r="30" spans="1:15" ht="13.5">
      <c r="A30" s="836"/>
      <c r="B30" s="257" t="s">
        <v>66</v>
      </c>
      <c r="C30" s="738">
        <v>0</v>
      </c>
      <c r="D30" s="738">
        <v>0</v>
      </c>
      <c r="E30" s="739">
        <v>0</v>
      </c>
      <c r="F30" s="740">
        <v>0</v>
      </c>
      <c r="G30" s="738">
        <v>0</v>
      </c>
      <c r="H30" s="738">
        <v>0</v>
      </c>
      <c r="I30" s="738">
        <v>0</v>
      </c>
      <c r="J30" s="738">
        <v>0</v>
      </c>
      <c r="K30" s="738">
        <v>0</v>
      </c>
      <c r="L30" s="738">
        <v>0</v>
      </c>
      <c r="M30" s="738">
        <v>0</v>
      </c>
      <c r="N30" s="738">
        <v>0</v>
      </c>
      <c r="O30" s="723">
        <f>IF(SUM(C30:N30)="","",SUM(C30:N30))</f>
        <v>0</v>
      </c>
    </row>
    <row r="31" spans="1:15" ht="13.5">
      <c r="A31" s="837"/>
      <c r="B31" s="257" t="s">
        <v>67</v>
      </c>
      <c r="C31" s="738">
        <v>0</v>
      </c>
      <c r="D31" s="738">
        <v>0</v>
      </c>
      <c r="E31" s="739">
        <v>0</v>
      </c>
      <c r="F31" s="740">
        <v>0</v>
      </c>
      <c r="G31" s="738">
        <v>0</v>
      </c>
      <c r="H31" s="738">
        <v>0</v>
      </c>
      <c r="I31" s="738">
        <v>0</v>
      </c>
      <c r="J31" s="738">
        <v>0</v>
      </c>
      <c r="K31" s="738">
        <v>0</v>
      </c>
      <c r="L31" s="738">
        <v>0</v>
      </c>
      <c r="M31" s="738">
        <v>0</v>
      </c>
      <c r="N31" s="738">
        <v>0</v>
      </c>
      <c r="O31" s="723">
        <f>IF(SUM(C31:N31)="","",SUM(C31:N31))</f>
        <v>0</v>
      </c>
    </row>
    <row r="32" spans="1:15" ht="14.25" thickBot="1">
      <c r="A32" s="838"/>
      <c r="B32" s="263" t="s">
        <v>52</v>
      </c>
      <c r="C32" s="741">
        <v>0</v>
      </c>
      <c r="D32" s="741">
        <v>0</v>
      </c>
      <c r="E32" s="742">
        <v>0</v>
      </c>
      <c r="F32" s="743">
        <v>0</v>
      </c>
      <c r="G32" s="741">
        <v>0</v>
      </c>
      <c r="H32" s="741">
        <v>0</v>
      </c>
      <c r="I32" s="741">
        <v>0</v>
      </c>
      <c r="J32" s="741">
        <v>0</v>
      </c>
      <c r="K32" s="741">
        <v>0</v>
      </c>
      <c r="L32" s="741">
        <v>0</v>
      </c>
      <c r="M32" s="741">
        <v>0</v>
      </c>
      <c r="N32" s="741">
        <v>0</v>
      </c>
      <c r="O32" s="722">
        <f>IF(SUM(C32:N32)="","",SUM(C32:N32))</f>
        <v>0</v>
      </c>
    </row>
    <row r="33" spans="1:15" s="264" customFormat="1" ht="15.75" thickBot="1" thickTop="1">
      <c r="A33" s="839" t="s">
        <v>157</v>
      </c>
      <c r="B33" s="840"/>
      <c r="C33" s="731">
        <f>IF(C28="","",C28/C5)</f>
        <v>0</v>
      </c>
      <c r="D33" s="731">
        <f>IF(D28="","",D28/D5)</f>
        <v>0</v>
      </c>
      <c r="E33" s="732">
        <f aca="true" t="shared" si="13" ref="E33:N33">IF(E28="","",E28/E5)</f>
        <v>0</v>
      </c>
      <c r="F33" s="732">
        <f t="shared" si="13"/>
        <v>0</v>
      </c>
      <c r="G33" s="731">
        <f t="shared" si="13"/>
        <v>0</v>
      </c>
      <c r="H33" s="731">
        <f t="shared" si="13"/>
        <v>0</v>
      </c>
      <c r="I33" s="731">
        <f t="shared" si="13"/>
        <v>0</v>
      </c>
      <c r="J33" s="731">
        <f t="shared" si="13"/>
        <v>0</v>
      </c>
      <c r="K33" s="731">
        <f t="shared" si="13"/>
        <v>0</v>
      </c>
      <c r="L33" s="731">
        <f t="shared" si="13"/>
        <v>0</v>
      </c>
      <c r="M33" s="731">
        <f t="shared" si="13"/>
        <v>0</v>
      </c>
      <c r="N33" s="731">
        <f t="shared" si="13"/>
        <v>0</v>
      </c>
      <c r="O33" s="748">
        <f>IF(O23="","",O28/O23)</f>
        <v>0</v>
      </c>
    </row>
    <row r="34" spans="1:15" ht="14.25" thickTop="1">
      <c r="A34" s="843" t="s">
        <v>70</v>
      </c>
      <c r="B34" s="256" t="s">
        <v>13</v>
      </c>
      <c r="C34" s="725">
        <f>IF(C35="","",SUM(C35:C38))</f>
        <v>19</v>
      </c>
      <c r="D34" s="725">
        <f>IF(D35="","",SUM(D35:D38))</f>
        <v>23</v>
      </c>
      <c r="E34" s="726">
        <f aca="true" t="shared" si="14" ref="E34:N34">IF(E35="","",SUM(E35:E38))</f>
        <v>18</v>
      </c>
      <c r="F34" s="691">
        <f t="shared" si="14"/>
        <v>21</v>
      </c>
      <c r="G34" s="725">
        <f t="shared" si="14"/>
        <v>17</v>
      </c>
      <c r="H34" s="725">
        <f t="shared" si="14"/>
        <v>15</v>
      </c>
      <c r="I34" s="725">
        <f t="shared" si="14"/>
        <v>24</v>
      </c>
      <c r="J34" s="725">
        <f t="shared" si="14"/>
        <v>15</v>
      </c>
      <c r="K34" s="725">
        <f t="shared" si="14"/>
        <v>49</v>
      </c>
      <c r="L34" s="725">
        <f t="shared" si="14"/>
        <v>11</v>
      </c>
      <c r="M34" s="725">
        <f t="shared" si="14"/>
        <v>14</v>
      </c>
      <c r="N34" s="725">
        <f t="shared" si="14"/>
        <v>24</v>
      </c>
      <c r="O34" s="737">
        <f>IF(SUM(C34:N34)="","",SUM(C34:N34))</f>
        <v>250</v>
      </c>
    </row>
    <row r="35" spans="1:15" ht="13.5">
      <c r="A35" s="844"/>
      <c r="B35" s="257" t="s">
        <v>203</v>
      </c>
      <c r="C35" s="738">
        <v>17</v>
      </c>
      <c r="D35" s="738">
        <v>17</v>
      </c>
      <c r="E35" s="739">
        <v>16</v>
      </c>
      <c r="F35" s="740">
        <v>20</v>
      </c>
      <c r="G35" s="738">
        <v>14</v>
      </c>
      <c r="H35" s="738">
        <v>14</v>
      </c>
      <c r="I35" s="738">
        <v>20</v>
      </c>
      <c r="J35" s="738">
        <v>11</v>
      </c>
      <c r="K35" s="738">
        <v>17</v>
      </c>
      <c r="L35" s="738">
        <v>11</v>
      </c>
      <c r="M35" s="738">
        <v>13</v>
      </c>
      <c r="N35" s="738">
        <v>17</v>
      </c>
      <c r="O35" s="723">
        <f>IF(SUM(C35:N35)="","",SUM(C35:N35))</f>
        <v>187</v>
      </c>
    </row>
    <row r="36" spans="1:15" ht="13.5">
      <c r="A36" s="844"/>
      <c r="B36" s="257" t="s">
        <v>66</v>
      </c>
      <c r="C36" s="738">
        <v>0</v>
      </c>
      <c r="D36" s="738">
        <v>0</v>
      </c>
      <c r="E36" s="739">
        <v>0</v>
      </c>
      <c r="F36" s="740">
        <v>1</v>
      </c>
      <c r="G36" s="738">
        <v>2</v>
      </c>
      <c r="H36" s="738">
        <v>0</v>
      </c>
      <c r="I36" s="738">
        <v>0</v>
      </c>
      <c r="J36" s="738">
        <v>1</v>
      </c>
      <c r="K36" s="738">
        <v>28</v>
      </c>
      <c r="L36" s="738">
        <v>0</v>
      </c>
      <c r="M36" s="738">
        <v>0</v>
      </c>
      <c r="N36" s="738">
        <v>6</v>
      </c>
      <c r="O36" s="723">
        <f>IF(SUM(C36:N36)="","",SUM(C36:N36))</f>
        <v>38</v>
      </c>
    </row>
    <row r="37" spans="1:15" ht="13.5">
      <c r="A37" s="258"/>
      <c r="B37" s="257" t="s">
        <v>67</v>
      </c>
      <c r="C37" s="738">
        <v>0</v>
      </c>
      <c r="D37" s="738">
        <v>0</v>
      </c>
      <c r="E37" s="739">
        <v>0</v>
      </c>
      <c r="F37" s="740">
        <v>0</v>
      </c>
      <c r="G37" s="738">
        <v>0</v>
      </c>
      <c r="H37" s="738">
        <v>0</v>
      </c>
      <c r="I37" s="738">
        <v>2</v>
      </c>
      <c r="J37" s="738">
        <v>2</v>
      </c>
      <c r="K37" s="738">
        <v>3</v>
      </c>
      <c r="L37" s="738">
        <v>0</v>
      </c>
      <c r="M37" s="738">
        <v>0</v>
      </c>
      <c r="N37" s="738">
        <v>0</v>
      </c>
      <c r="O37" s="723">
        <f>IF(SUM(C37:N37)="","",SUM(C37:N37))</f>
        <v>7</v>
      </c>
    </row>
    <row r="38" spans="1:15" ht="14.25" thickBot="1">
      <c r="A38" s="259"/>
      <c r="B38" s="260" t="s">
        <v>52</v>
      </c>
      <c r="C38" s="741">
        <v>2</v>
      </c>
      <c r="D38" s="741">
        <v>6</v>
      </c>
      <c r="E38" s="742">
        <v>2</v>
      </c>
      <c r="F38" s="743">
        <v>0</v>
      </c>
      <c r="G38" s="741">
        <v>1</v>
      </c>
      <c r="H38" s="741">
        <v>1</v>
      </c>
      <c r="I38" s="741">
        <v>2</v>
      </c>
      <c r="J38" s="741">
        <v>1</v>
      </c>
      <c r="K38" s="741">
        <v>1</v>
      </c>
      <c r="L38" s="741">
        <v>0</v>
      </c>
      <c r="M38" s="741">
        <v>1</v>
      </c>
      <c r="N38" s="741">
        <v>1</v>
      </c>
      <c r="O38" s="746">
        <f>IF(SUM(C38:N38)="","",SUM(C38:N38))</f>
        <v>18</v>
      </c>
    </row>
    <row r="39" spans="1:15" s="264" customFormat="1" ht="15.75" thickBot="1" thickTop="1">
      <c r="A39" s="841" t="s">
        <v>157</v>
      </c>
      <c r="B39" s="842"/>
      <c r="C39" s="749">
        <f>IF(C34="","",C34/C5)</f>
        <v>0.01014957264957265</v>
      </c>
      <c r="D39" s="749">
        <f>IF(D34="","",D34/D5)</f>
        <v>0.01431238332296204</v>
      </c>
      <c r="E39" s="749">
        <f aca="true" t="shared" si="15" ref="E39:N39">IF(E34="","",E34/E5)</f>
        <v>0.011501597444089457</v>
      </c>
      <c r="F39" s="749">
        <f t="shared" si="15"/>
        <v>0.010616784630940344</v>
      </c>
      <c r="G39" s="749">
        <f t="shared" si="15"/>
        <v>0.009906759906759906</v>
      </c>
      <c r="H39" s="749">
        <f t="shared" si="15"/>
        <v>0.008073196986006458</v>
      </c>
      <c r="I39" s="749">
        <f t="shared" si="15"/>
        <v>0.010953902327704245</v>
      </c>
      <c r="J39" s="749">
        <f t="shared" si="15"/>
        <v>0.00851305334846765</v>
      </c>
      <c r="K39" s="749">
        <f t="shared" si="15"/>
        <v>0.023145961265942372</v>
      </c>
      <c r="L39" s="749">
        <f t="shared" si="15"/>
        <v>0.006777572396796057</v>
      </c>
      <c r="M39" s="749">
        <f t="shared" si="15"/>
        <v>0.007799442896935933</v>
      </c>
      <c r="N39" s="749">
        <f t="shared" si="15"/>
        <v>0.01288936627282492</v>
      </c>
      <c r="O39" s="750">
        <f>IF(O5="","",O34/O5)</f>
        <v>0.011391597557641483</v>
      </c>
    </row>
    <row r="40" spans="1:15" ht="13.5">
      <c r="A40" s="254"/>
      <c r="B40" s="255"/>
      <c r="C40" s="191" t="s">
        <v>158</v>
      </c>
      <c r="D40" s="191"/>
      <c r="E40" s="191" t="s">
        <v>158</v>
      </c>
      <c r="F40" s="191"/>
      <c r="G40" s="191"/>
      <c r="H40" s="191"/>
      <c r="I40" s="191"/>
      <c r="J40" s="191"/>
      <c r="K40" s="191"/>
      <c r="L40" s="191"/>
      <c r="M40" s="191"/>
      <c r="N40" s="191"/>
      <c r="O40" s="191"/>
    </row>
    <row r="41" spans="1:15" ht="13.5">
      <c r="A41" s="254"/>
      <c r="B41" s="255"/>
      <c r="C41" s="191"/>
      <c r="D41" s="191"/>
      <c r="E41" s="191"/>
      <c r="F41" s="191"/>
      <c r="G41" s="191"/>
      <c r="H41" s="191"/>
      <c r="I41" s="782"/>
      <c r="J41" s="191"/>
      <c r="K41" s="191"/>
      <c r="L41" s="191"/>
      <c r="M41" s="191"/>
      <c r="N41" s="191"/>
      <c r="O41" s="786" t="s">
        <v>204</v>
      </c>
    </row>
  </sheetData>
  <sheetProtection/>
  <mergeCells count="10">
    <mergeCell ref="A10:A12"/>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K19" sqref="K19"/>
      <selection pane="topRight" activeCell="K19" sqref="K19"/>
      <selection pane="bottomLeft" activeCell="K19" sqref="K19"/>
      <selection pane="bottomRight" activeCell="D4" sqref="D4"/>
    </sheetView>
  </sheetViews>
  <sheetFormatPr defaultColWidth="9.00390625" defaultRowHeight="13.5"/>
  <cols>
    <col min="1" max="1" width="3.625" style="182" customWidth="1"/>
    <col min="2" max="2" width="6.375" style="182" customWidth="1"/>
    <col min="3" max="3" width="12.375" style="182" customWidth="1"/>
    <col min="4" max="15" width="8.00390625" style="182" customWidth="1"/>
    <col min="16" max="16" width="9.50390625" style="182" customWidth="1"/>
    <col min="17" max="16384" width="9.00390625" style="182" customWidth="1"/>
  </cols>
  <sheetData>
    <row r="1" spans="1:16" ht="18.75">
      <c r="A1" s="870" t="s">
        <v>193</v>
      </c>
      <c r="B1" s="871"/>
      <c r="C1" s="871"/>
      <c r="D1" s="871"/>
      <c r="E1" s="871"/>
      <c r="F1" s="871"/>
      <c r="G1" s="868" t="s">
        <v>202</v>
      </c>
      <c r="H1" s="868"/>
      <c r="I1" s="191"/>
      <c r="J1" s="191"/>
      <c r="K1" s="191"/>
      <c r="L1" s="191"/>
      <c r="M1" s="191"/>
      <c r="N1" s="191"/>
      <c r="O1" s="191"/>
      <c r="P1" s="191"/>
    </row>
    <row r="2" spans="1:16" ht="18" customHeight="1" thickBot="1">
      <c r="A2" s="267"/>
      <c r="B2" s="267"/>
      <c r="C2" s="267"/>
      <c r="D2" s="191"/>
      <c r="E2" s="191"/>
      <c r="F2" s="191"/>
      <c r="G2" s="191"/>
      <c r="H2" s="191"/>
      <c r="I2" s="191"/>
      <c r="J2" s="191"/>
      <c r="K2" s="267"/>
      <c r="L2" s="191"/>
      <c r="M2" s="191"/>
      <c r="N2" s="191"/>
      <c r="O2" s="869" t="s">
        <v>0</v>
      </c>
      <c r="P2" s="869"/>
    </row>
    <row r="3" spans="1:16" ht="18" customHeight="1" thickTop="1">
      <c r="A3" s="853"/>
      <c r="B3" s="854"/>
      <c r="C3" s="854"/>
      <c r="D3" s="7" t="s">
        <v>159</v>
      </c>
      <c r="E3" s="8" t="s">
        <v>2</v>
      </c>
      <c r="F3" s="8" t="s">
        <v>3</v>
      </c>
      <c r="G3" s="8" t="s">
        <v>4</v>
      </c>
      <c r="H3" s="8" t="s">
        <v>5</v>
      </c>
      <c r="I3" s="8" t="s">
        <v>6</v>
      </c>
      <c r="J3" s="8" t="s">
        <v>7</v>
      </c>
      <c r="K3" s="8" t="s">
        <v>8</v>
      </c>
      <c r="L3" s="8" t="s">
        <v>9</v>
      </c>
      <c r="M3" s="8" t="s">
        <v>10</v>
      </c>
      <c r="N3" s="8" t="s">
        <v>11</v>
      </c>
      <c r="O3" s="7" t="s">
        <v>12</v>
      </c>
      <c r="P3" s="9" t="s">
        <v>13</v>
      </c>
    </row>
    <row r="4" spans="1:16" ht="18" customHeight="1">
      <c r="A4" s="855" t="s">
        <v>14</v>
      </c>
      <c r="B4" s="856"/>
      <c r="C4" s="857"/>
      <c r="D4" s="772">
        <v>781</v>
      </c>
      <c r="E4" s="773">
        <v>787</v>
      </c>
      <c r="F4" s="753">
        <v>827</v>
      </c>
      <c r="G4" s="753">
        <v>761</v>
      </c>
      <c r="H4" s="753">
        <v>797</v>
      </c>
      <c r="I4" s="753">
        <v>874</v>
      </c>
      <c r="J4" s="753">
        <v>798</v>
      </c>
      <c r="K4" s="753">
        <v>828</v>
      </c>
      <c r="L4" s="753">
        <v>791</v>
      </c>
      <c r="M4" s="753">
        <v>664</v>
      </c>
      <c r="N4" s="753">
        <v>764</v>
      </c>
      <c r="O4" s="754">
        <v>719</v>
      </c>
      <c r="P4" s="755">
        <f>SUM(D4:O4)</f>
        <v>9391</v>
      </c>
    </row>
    <row r="5" spans="1:16" ht="18" customHeight="1">
      <c r="A5" s="858" t="s">
        <v>15</v>
      </c>
      <c r="B5" s="859"/>
      <c r="C5" s="860"/>
      <c r="D5" s="774">
        <v>676</v>
      </c>
      <c r="E5" s="756">
        <v>686</v>
      </c>
      <c r="F5" s="756">
        <v>739</v>
      </c>
      <c r="G5" s="756">
        <v>669</v>
      </c>
      <c r="H5" s="756">
        <v>714</v>
      </c>
      <c r="I5" s="756">
        <v>769</v>
      </c>
      <c r="J5" s="756">
        <v>696</v>
      </c>
      <c r="K5" s="756">
        <v>715</v>
      </c>
      <c r="L5" s="756">
        <v>697</v>
      </c>
      <c r="M5" s="756">
        <v>574</v>
      </c>
      <c r="N5" s="756">
        <v>673</v>
      </c>
      <c r="O5" s="757">
        <v>642</v>
      </c>
      <c r="P5" s="758">
        <f>SUM(D5:O5)</f>
        <v>8250</v>
      </c>
    </row>
    <row r="6" spans="1:16" ht="18" customHeight="1">
      <c r="A6" s="848" t="s">
        <v>16</v>
      </c>
      <c r="B6" s="849"/>
      <c r="C6" s="850"/>
      <c r="D6" s="759">
        <f>IF(D4="","",D5/D4)</f>
        <v>0.8655569782330346</v>
      </c>
      <c r="E6" s="759">
        <f aca="true" t="shared" si="0" ref="E6:O6">IF(E4="","",E5/E4)</f>
        <v>0.8716645489199492</v>
      </c>
      <c r="F6" s="759">
        <f t="shared" si="0"/>
        <v>0.8935912938331319</v>
      </c>
      <c r="G6" s="759">
        <f t="shared" si="0"/>
        <v>0.8791064388961892</v>
      </c>
      <c r="H6" s="759">
        <f t="shared" si="0"/>
        <v>0.8958594730238394</v>
      </c>
      <c r="I6" s="759">
        <f t="shared" si="0"/>
        <v>0.879862700228833</v>
      </c>
      <c r="J6" s="759">
        <f t="shared" si="0"/>
        <v>0.8721804511278195</v>
      </c>
      <c r="K6" s="759">
        <f t="shared" si="0"/>
        <v>0.8635265700483091</v>
      </c>
      <c r="L6" s="759">
        <f t="shared" si="0"/>
        <v>0.8811630847029077</v>
      </c>
      <c r="M6" s="759">
        <f t="shared" si="0"/>
        <v>0.8644578313253012</v>
      </c>
      <c r="N6" s="759">
        <f t="shared" si="0"/>
        <v>0.8808900523560209</v>
      </c>
      <c r="O6" s="760">
        <f t="shared" si="0"/>
        <v>0.8929068150208623</v>
      </c>
      <c r="P6" s="761">
        <f>IF(P5=0,0,P5/P4)</f>
        <v>0.8785006921520605</v>
      </c>
    </row>
    <row r="7" spans="1:16" ht="18" customHeight="1">
      <c r="A7" s="865"/>
      <c r="B7" s="861" t="s">
        <v>72</v>
      </c>
      <c r="C7" s="862"/>
      <c r="D7" s="756">
        <f>IF(D5="","",D5-D9)</f>
        <v>564</v>
      </c>
      <c r="E7" s="756">
        <f aca="true" t="shared" si="1" ref="E7:N7">IF(E5="","",E5-E9)</f>
        <v>562</v>
      </c>
      <c r="F7" s="756">
        <f t="shared" si="1"/>
        <v>608</v>
      </c>
      <c r="G7" s="756">
        <f t="shared" si="1"/>
        <v>559</v>
      </c>
      <c r="H7" s="756">
        <f t="shared" si="1"/>
        <v>591</v>
      </c>
      <c r="I7" s="756">
        <f t="shared" si="1"/>
        <v>636</v>
      </c>
      <c r="J7" s="756">
        <f t="shared" si="1"/>
        <v>566</v>
      </c>
      <c r="K7" s="756">
        <f t="shared" si="1"/>
        <v>598</v>
      </c>
      <c r="L7" s="756">
        <f t="shared" si="1"/>
        <v>579</v>
      </c>
      <c r="M7" s="756">
        <f t="shared" si="1"/>
        <v>490</v>
      </c>
      <c r="N7" s="756">
        <f t="shared" si="1"/>
        <v>567</v>
      </c>
      <c r="O7" s="757">
        <f>IF(O5="","",O5-O9)</f>
        <v>552</v>
      </c>
      <c r="P7" s="758">
        <f>SUM(D7:O7)</f>
        <v>6872</v>
      </c>
    </row>
    <row r="8" spans="1:16" ht="18" customHeight="1">
      <c r="A8" s="865"/>
      <c r="B8" s="863" t="s">
        <v>16</v>
      </c>
      <c r="C8" s="864"/>
      <c r="D8" s="759">
        <f>IF(D5="","",D7/D5)</f>
        <v>0.834319526627219</v>
      </c>
      <c r="E8" s="762">
        <f aca="true" t="shared" si="2" ref="E8:O8">IF(E5="","",E7/E5)</f>
        <v>0.8192419825072886</v>
      </c>
      <c r="F8" s="759">
        <f t="shared" si="2"/>
        <v>0.8227334235453315</v>
      </c>
      <c r="G8" s="759">
        <f t="shared" si="2"/>
        <v>0.8355754857997011</v>
      </c>
      <c r="H8" s="759">
        <f t="shared" si="2"/>
        <v>0.8277310924369747</v>
      </c>
      <c r="I8" s="759">
        <f t="shared" si="2"/>
        <v>0.8270481144343304</v>
      </c>
      <c r="J8" s="759">
        <f t="shared" si="2"/>
        <v>0.8132183908045977</v>
      </c>
      <c r="K8" s="759">
        <f t="shared" si="2"/>
        <v>0.8363636363636363</v>
      </c>
      <c r="L8" s="759">
        <f t="shared" si="2"/>
        <v>0.830703012912482</v>
      </c>
      <c r="M8" s="759">
        <f t="shared" si="2"/>
        <v>0.8536585365853658</v>
      </c>
      <c r="N8" s="759">
        <f t="shared" si="2"/>
        <v>0.8424962852897474</v>
      </c>
      <c r="O8" s="760">
        <f t="shared" si="2"/>
        <v>0.8598130841121495</v>
      </c>
      <c r="P8" s="761">
        <f>IF(P7=0,0,P7/P5)</f>
        <v>0.8329696969696969</v>
      </c>
    </row>
    <row r="9" spans="1:16" ht="18" customHeight="1">
      <c r="A9" s="865"/>
      <c r="B9" s="861" t="s">
        <v>73</v>
      </c>
      <c r="C9" s="862"/>
      <c r="D9" s="763">
        <f>IF(D11="","",D11+D13)</f>
        <v>112</v>
      </c>
      <c r="E9" s="763">
        <f aca="true" t="shared" si="3" ref="E9:O9">IF(E11="","",E11+E13)</f>
        <v>124</v>
      </c>
      <c r="F9" s="763">
        <f t="shared" si="3"/>
        <v>131</v>
      </c>
      <c r="G9" s="763">
        <f t="shared" si="3"/>
        <v>110</v>
      </c>
      <c r="H9" s="763">
        <f t="shared" si="3"/>
        <v>123</v>
      </c>
      <c r="I9" s="763">
        <f t="shared" si="3"/>
        <v>133</v>
      </c>
      <c r="J9" s="763">
        <f t="shared" si="3"/>
        <v>130</v>
      </c>
      <c r="K9" s="763">
        <f t="shared" si="3"/>
        <v>117</v>
      </c>
      <c r="L9" s="763">
        <f t="shared" si="3"/>
        <v>118</v>
      </c>
      <c r="M9" s="763">
        <f t="shared" si="3"/>
        <v>84</v>
      </c>
      <c r="N9" s="763">
        <f t="shared" si="3"/>
        <v>106</v>
      </c>
      <c r="O9" s="764">
        <f t="shared" si="3"/>
        <v>90</v>
      </c>
      <c r="P9" s="765">
        <f>SUM(D9:O9)</f>
        <v>1378</v>
      </c>
    </row>
    <row r="10" spans="1:16" ht="18" customHeight="1">
      <c r="A10" s="865"/>
      <c r="B10" s="867" t="s">
        <v>16</v>
      </c>
      <c r="C10" s="864"/>
      <c r="D10" s="766">
        <f>IF(D5="","",D9/D5)</f>
        <v>0.16568047337278108</v>
      </c>
      <c r="E10" s="766">
        <f aca="true" t="shared" si="4" ref="E10:O10">IF(E5="","",E9/E5)</f>
        <v>0.18075801749271136</v>
      </c>
      <c r="F10" s="766">
        <f t="shared" si="4"/>
        <v>0.17726657645466848</v>
      </c>
      <c r="G10" s="766">
        <f t="shared" si="4"/>
        <v>0.16442451420029897</v>
      </c>
      <c r="H10" s="766">
        <f t="shared" si="4"/>
        <v>0.1722689075630252</v>
      </c>
      <c r="I10" s="766">
        <f t="shared" si="4"/>
        <v>0.1729518855656697</v>
      </c>
      <c r="J10" s="766">
        <f t="shared" si="4"/>
        <v>0.1867816091954023</v>
      </c>
      <c r="K10" s="766">
        <f t="shared" si="4"/>
        <v>0.16363636363636364</v>
      </c>
      <c r="L10" s="766">
        <f t="shared" si="4"/>
        <v>0.16929698708751795</v>
      </c>
      <c r="M10" s="766">
        <f t="shared" si="4"/>
        <v>0.14634146341463414</v>
      </c>
      <c r="N10" s="766">
        <f t="shared" si="4"/>
        <v>0.1575037147102526</v>
      </c>
      <c r="O10" s="767">
        <f t="shared" si="4"/>
        <v>0.14018691588785046</v>
      </c>
      <c r="P10" s="768">
        <f>IF(P9=0,0,P9/P5)</f>
        <v>0.16703030303030303</v>
      </c>
    </row>
    <row r="11" spans="1:16" ht="18" customHeight="1">
      <c r="A11" s="865"/>
      <c r="B11" s="851"/>
      <c r="C11" s="274" t="s">
        <v>17</v>
      </c>
      <c r="D11" s="763">
        <v>30</v>
      </c>
      <c r="E11" s="671">
        <v>29</v>
      </c>
      <c r="F11" s="763">
        <v>24</v>
      </c>
      <c r="G11" s="763">
        <v>30</v>
      </c>
      <c r="H11" s="763">
        <v>31</v>
      </c>
      <c r="I11" s="763">
        <v>27</v>
      </c>
      <c r="J11" s="763">
        <v>33</v>
      </c>
      <c r="K11" s="763">
        <v>28</v>
      </c>
      <c r="L11" s="763">
        <v>21</v>
      </c>
      <c r="M11" s="763">
        <v>20</v>
      </c>
      <c r="N11" s="763">
        <v>19</v>
      </c>
      <c r="O11" s="764">
        <v>13</v>
      </c>
      <c r="P11" s="765">
        <f>SUM(D11:O11)</f>
        <v>305</v>
      </c>
    </row>
    <row r="12" spans="1:16" ht="18" customHeight="1">
      <c r="A12" s="865"/>
      <c r="B12" s="851"/>
      <c r="C12" s="275" t="s">
        <v>16</v>
      </c>
      <c r="D12" s="766">
        <f>IF(D5="","",D11/D5)</f>
        <v>0.04437869822485207</v>
      </c>
      <c r="E12" s="766">
        <f aca="true" t="shared" si="5" ref="E12:O12">IF(E5="","",E11/E5)</f>
        <v>0.04227405247813411</v>
      </c>
      <c r="F12" s="766">
        <f t="shared" si="5"/>
        <v>0.03247631935047361</v>
      </c>
      <c r="G12" s="766">
        <f t="shared" si="5"/>
        <v>0.04484304932735426</v>
      </c>
      <c r="H12" s="766">
        <f t="shared" si="5"/>
        <v>0.04341736694677871</v>
      </c>
      <c r="I12" s="766">
        <f t="shared" si="5"/>
        <v>0.035110533159947985</v>
      </c>
      <c r="J12" s="766">
        <f t="shared" si="5"/>
        <v>0.04741379310344827</v>
      </c>
      <c r="K12" s="766">
        <f t="shared" si="5"/>
        <v>0.039160839160839164</v>
      </c>
      <c r="L12" s="766">
        <f t="shared" si="5"/>
        <v>0.03012912482065997</v>
      </c>
      <c r="M12" s="766">
        <f t="shared" si="5"/>
        <v>0.03484320557491289</v>
      </c>
      <c r="N12" s="766">
        <f t="shared" si="5"/>
        <v>0.02823179791976226</v>
      </c>
      <c r="O12" s="767">
        <f t="shared" si="5"/>
        <v>0.020249221183800622</v>
      </c>
      <c r="P12" s="768">
        <f>IF(P11=0,0,P11/P5)</f>
        <v>0.03696969696969697</v>
      </c>
    </row>
    <row r="13" spans="1:16" ht="18" customHeight="1">
      <c r="A13" s="865"/>
      <c r="B13" s="851"/>
      <c r="C13" s="276" t="s">
        <v>71</v>
      </c>
      <c r="D13" s="763">
        <v>82</v>
      </c>
      <c r="E13" s="763">
        <v>95</v>
      </c>
      <c r="F13" s="763">
        <v>107</v>
      </c>
      <c r="G13" s="763">
        <v>80</v>
      </c>
      <c r="H13" s="763">
        <v>92</v>
      </c>
      <c r="I13" s="763">
        <v>106</v>
      </c>
      <c r="J13" s="763">
        <v>97</v>
      </c>
      <c r="K13" s="763">
        <v>89</v>
      </c>
      <c r="L13" s="763">
        <v>97</v>
      </c>
      <c r="M13" s="763">
        <v>64</v>
      </c>
      <c r="N13" s="763">
        <v>87</v>
      </c>
      <c r="O13" s="764">
        <v>77</v>
      </c>
      <c r="P13" s="765">
        <f>SUM(D13:O13)</f>
        <v>1073</v>
      </c>
    </row>
    <row r="14" spans="1:16" ht="18" customHeight="1">
      <c r="A14" s="866"/>
      <c r="B14" s="852"/>
      <c r="C14" s="275" t="s">
        <v>16</v>
      </c>
      <c r="D14" s="766">
        <f>IF(D5="","",D13/D5)</f>
        <v>0.12130177514792899</v>
      </c>
      <c r="E14" s="766">
        <f aca="true" t="shared" si="6" ref="E14:O14">IF(E5="","",E13/E5)</f>
        <v>0.13848396501457727</v>
      </c>
      <c r="F14" s="766">
        <f t="shared" si="6"/>
        <v>0.14479025710419485</v>
      </c>
      <c r="G14" s="766">
        <f t="shared" si="6"/>
        <v>0.11958146487294469</v>
      </c>
      <c r="H14" s="766">
        <f t="shared" si="6"/>
        <v>0.12885154061624648</v>
      </c>
      <c r="I14" s="766">
        <f t="shared" si="6"/>
        <v>0.1378413524057217</v>
      </c>
      <c r="J14" s="766">
        <f t="shared" si="6"/>
        <v>0.13936781609195403</v>
      </c>
      <c r="K14" s="766">
        <f t="shared" si="6"/>
        <v>0.12447552447552447</v>
      </c>
      <c r="L14" s="766">
        <f t="shared" si="6"/>
        <v>0.13916786226685796</v>
      </c>
      <c r="M14" s="766">
        <f t="shared" si="6"/>
        <v>0.11149825783972125</v>
      </c>
      <c r="N14" s="766">
        <f t="shared" si="6"/>
        <v>0.12927191679049035</v>
      </c>
      <c r="O14" s="767">
        <f t="shared" si="6"/>
        <v>0.11993769470404984</v>
      </c>
      <c r="P14" s="768">
        <f>IF(P13=0,0,P13/P5)</f>
        <v>0.13006060606060607</v>
      </c>
    </row>
    <row r="15" spans="1:16" ht="18" customHeight="1">
      <c r="A15" s="10" t="s">
        <v>160</v>
      </c>
      <c r="B15" s="11"/>
      <c r="C15" s="277"/>
      <c r="D15" s="763">
        <f>IF(D5="","",D4-D5)</f>
        <v>105</v>
      </c>
      <c r="E15" s="763">
        <f aca="true" t="shared" si="7" ref="E15:O15">IF(E5="","",E4-E5)</f>
        <v>101</v>
      </c>
      <c r="F15" s="763">
        <f t="shared" si="7"/>
        <v>88</v>
      </c>
      <c r="G15" s="763">
        <f t="shared" si="7"/>
        <v>92</v>
      </c>
      <c r="H15" s="763">
        <f t="shared" si="7"/>
        <v>83</v>
      </c>
      <c r="I15" s="763">
        <f t="shared" si="7"/>
        <v>105</v>
      </c>
      <c r="J15" s="763">
        <f t="shared" si="7"/>
        <v>102</v>
      </c>
      <c r="K15" s="763">
        <f t="shared" si="7"/>
        <v>113</v>
      </c>
      <c r="L15" s="763">
        <f t="shared" si="7"/>
        <v>94</v>
      </c>
      <c r="M15" s="763">
        <f t="shared" si="7"/>
        <v>90</v>
      </c>
      <c r="N15" s="763">
        <f t="shared" si="7"/>
        <v>91</v>
      </c>
      <c r="O15" s="764">
        <f t="shared" si="7"/>
        <v>77</v>
      </c>
      <c r="P15" s="765">
        <f>SUM(D15:O15)</f>
        <v>1141</v>
      </c>
    </row>
    <row r="16" spans="1:16" ht="18" customHeight="1" thickBot="1">
      <c r="A16" s="845" t="s">
        <v>16</v>
      </c>
      <c r="B16" s="846"/>
      <c r="C16" s="847"/>
      <c r="D16" s="769">
        <f>IF(D4="","",D15/D4)</f>
        <v>0.13444302176696543</v>
      </c>
      <c r="E16" s="769">
        <f aca="true" t="shared" si="8" ref="E16:O16">IF(E4="","",E15/E4)</f>
        <v>0.12833545108005082</v>
      </c>
      <c r="F16" s="769">
        <f t="shared" si="8"/>
        <v>0.10640870616686819</v>
      </c>
      <c r="G16" s="769">
        <f t="shared" si="8"/>
        <v>0.12089356110381078</v>
      </c>
      <c r="H16" s="769">
        <f t="shared" si="8"/>
        <v>0.10414052697616061</v>
      </c>
      <c r="I16" s="769">
        <f t="shared" si="8"/>
        <v>0.12013729977116705</v>
      </c>
      <c r="J16" s="769">
        <f t="shared" si="8"/>
        <v>0.12781954887218044</v>
      </c>
      <c r="K16" s="769">
        <f t="shared" si="8"/>
        <v>0.13647342995169082</v>
      </c>
      <c r="L16" s="769">
        <f t="shared" si="8"/>
        <v>0.11883691529709228</v>
      </c>
      <c r="M16" s="769">
        <f t="shared" si="8"/>
        <v>0.1355421686746988</v>
      </c>
      <c r="N16" s="769">
        <f t="shared" si="8"/>
        <v>0.11910994764397906</v>
      </c>
      <c r="O16" s="770">
        <f t="shared" si="8"/>
        <v>0.1070931849791377</v>
      </c>
      <c r="P16" s="771">
        <f>IF(P15=0,0,P15/P4)</f>
        <v>0.12149930784793951</v>
      </c>
    </row>
    <row r="17" spans="1:16" ht="14.25" thickTop="1">
      <c r="A17" s="267"/>
      <c r="B17" s="783"/>
      <c r="C17" s="267"/>
      <c r="D17" s="191"/>
      <c r="E17" s="191"/>
      <c r="F17" s="191"/>
      <c r="G17" s="191"/>
      <c r="H17" s="191"/>
      <c r="I17" s="191"/>
      <c r="J17" s="191"/>
      <c r="K17" s="191"/>
      <c r="L17" s="191"/>
      <c r="M17" s="191"/>
      <c r="N17" s="252"/>
      <c r="O17" s="252"/>
      <c r="P17" s="786" t="s">
        <v>204</v>
      </c>
    </row>
    <row r="18" spans="1:16" ht="13.5">
      <c r="A18" s="267"/>
      <c r="B18" s="267"/>
      <c r="C18" s="267"/>
      <c r="D18" s="191"/>
      <c r="E18" s="191"/>
      <c r="F18" s="191"/>
      <c r="G18" s="191"/>
      <c r="H18" s="191"/>
      <c r="I18" s="191"/>
      <c r="J18" s="191"/>
      <c r="K18" s="191"/>
      <c r="L18" s="191"/>
      <c r="M18" s="191"/>
      <c r="N18" s="191"/>
      <c r="O18" s="191"/>
      <c r="P18" s="191"/>
    </row>
    <row r="19" spans="1:16" ht="13.5">
      <c r="A19" s="267"/>
      <c r="B19" s="267"/>
      <c r="C19" s="267"/>
      <c r="D19" s="191"/>
      <c r="E19" s="191"/>
      <c r="F19" s="191"/>
      <c r="G19" s="191"/>
      <c r="H19" s="191"/>
      <c r="I19" s="191"/>
      <c r="J19" s="191"/>
      <c r="K19" s="191"/>
      <c r="L19" s="191"/>
      <c r="M19" s="191"/>
      <c r="N19" s="191"/>
      <c r="O19" s="191"/>
      <c r="P19" s="191"/>
    </row>
    <row r="20" spans="1:16" ht="13.5">
      <c r="A20" s="267"/>
      <c r="B20" s="267"/>
      <c r="C20" s="267"/>
      <c r="D20" s="191"/>
      <c r="E20" s="191"/>
      <c r="F20" s="191"/>
      <c r="G20" s="191"/>
      <c r="H20" s="191"/>
      <c r="I20" s="191"/>
      <c r="J20" s="191"/>
      <c r="K20" s="191"/>
      <c r="L20" s="191"/>
      <c r="M20" s="191"/>
      <c r="N20" s="191"/>
      <c r="O20" s="191"/>
      <c r="P20" s="191"/>
    </row>
    <row r="21" spans="1:16" ht="13.5">
      <c r="A21" s="267"/>
      <c r="B21" s="267"/>
      <c r="C21" s="267"/>
      <c r="D21" s="191"/>
      <c r="E21" s="191"/>
      <c r="F21" s="191"/>
      <c r="G21" s="191"/>
      <c r="H21" s="191"/>
      <c r="I21" s="191"/>
      <c r="J21" s="191"/>
      <c r="K21" s="191"/>
      <c r="L21" s="191"/>
      <c r="M21" s="191"/>
      <c r="N21" s="191"/>
      <c r="O21" s="191"/>
      <c r="P21" s="191"/>
    </row>
    <row r="22" spans="1:16" ht="13.5">
      <c r="A22" s="267"/>
      <c r="B22" s="267"/>
      <c r="C22" s="267"/>
      <c r="D22" s="191"/>
      <c r="E22" s="191"/>
      <c r="F22" s="191"/>
      <c r="G22" s="191"/>
      <c r="H22" s="191"/>
      <c r="I22" s="191"/>
      <c r="J22" s="191"/>
      <c r="K22" s="191"/>
      <c r="L22" s="191"/>
      <c r="M22" s="191"/>
      <c r="N22" s="191"/>
      <c r="O22" s="191"/>
      <c r="P22" s="191"/>
    </row>
    <row r="23" spans="1:16" ht="13.5">
      <c r="A23" s="267"/>
      <c r="B23" s="267"/>
      <c r="C23" s="267"/>
      <c r="D23" s="191"/>
      <c r="E23" s="191"/>
      <c r="F23" s="191"/>
      <c r="G23" s="191"/>
      <c r="H23" s="191"/>
      <c r="I23" s="191"/>
      <c r="J23" s="191"/>
      <c r="K23" s="191"/>
      <c r="L23" s="191"/>
      <c r="M23" s="191"/>
      <c r="N23" s="191"/>
      <c r="O23" s="191"/>
      <c r="P23" s="191"/>
    </row>
  </sheetData>
  <sheetProtection/>
  <mergeCells count="14">
    <mergeCell ref="B10:C10"/>
    <mergeCell ref="G1:H1"/>
    <mergeCell ref="O2:P2"/>
    <mergeCell ref="A1:F1"/>
    <mergeCell ref="A16:C16"/>
    <mergeCell ref="A6:C6"/>
    <mergeCell ref="B11:B14"/>
    <mergeCell ref="A3:C3"/>
    <mergeCell ref="A4:C4"/>
    <mergeCell ref="A5:C5"/>
    <mergeCell ref="B7:C7"/>
    <mergeCell ref="B9:C9"/>
    <mergeCell ref="B8:C8"/>
    <mergeCell ref="A7:A14"/>
  </mergeCells>
  <printOptions/>
  <pageMargins left="0.75" right="0.75" top="0.33" bottom="0.49" header="0.2" footer="0.2"/>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A1:AA26"/>
  <sheetViews>
    <sheetView zoomScalePageLayoutView="0" workbookViewId="0" topLeftCell="A1">
      <pane xSplit="1" ySplit="3" topLeftCell="B4" activePane="bottomRight" state="frozen"/>
      <selection pane="topLeft" activeCell="K19" sqref="K19"/>
      <selection pane="topRight" activeCell="K19" sqref="K19"/>
      <selection pane="bottomLeft" activeCell="K19" sqref="K19"/>
      <selection pane="bottomRight" activeCell="B4" sqref="B4"/>
    </sheetView>
  </sheetViews>
  <sheetFormatPr defaultColWidth="9.00390625" defaultRowHeight="13.5"/>
  <sheetData>
    <row r="1" spans="1:27" ht="17.25">
      <c r="A1" s="26"/>
      <c r="B1" s="26"/>
      <c r="C1" s="26"/>
      <c r="D1" s="26"/>
      <c r="E1" s="26"/>
      <c r="F1" s="26"/>
      <c r="G1" s="27" t="s">
        <v>38</v>
      </c>
      <c r="H1" s="27"/>
      <c r="I1" s="27"/>
      <c r="J1" s="26"/>
      <c r="K1" s="26"/>
      <c r="L1" s="26"/>
      <c r="M1" s="26"/>
      <c r="N1" s="26"/>
      <c r="O1" s="26"/>
      <c r="P1" s="26"/>
      <c r="Q1" s="26"/>
      <c r="R1" s="26"/>
      <c r="S1" s="26"/>
      <c r="T1" s="26"/>
      <c r="U1" s="26"/>
      <c r="V1" s="26"/>
      <c r="W1" s="26"/>
      <c r="X1" s="26"/>
      <c r="Y1" s="26"/>
      <c r="Z1" s="26"/>
      <c r="AA1" s="26"/>
    </row>
    <row r="2" spans="1:27" ht="14.25" thickBot="1">
      <c r="A2" s="28"/>
      <c r="B2" s="28"/>
      <c r="C2" s="28"/>
      <c r="D2" s="28"/>
      <c r="E2" s="28"/>
      <c r="F2" s="28"/>
      <c r="G2" s="28"/>
      <c r="H2" s="28"/>
      <c r="I2" s="28"/>
      <c r="J2" s="28"/>
      <c r="K2" s="28"/>
      <c r="L2" s="28"/>
      <c r="M2" s="28"/>
      <c r="N2" s="28" t="s">
        <v>0</v>
      </c>
      <c r="O2" s="28"/>
      <c r="P2" s="28"/>
      <c r="Q2" s="28"/>
      <c r="R2" s="28"/>
      <c r="S2" s="28"/>
      <c r="T2" s="28"/>
      <c r="U2" s="28"/>
      <c r="V2" s="26"/>
      <c r="W2" s="26"/>
      <c r="X2" s="26"/>
      <c r="Y2" s="26"/>
      <c r="Z2" s="26"/>
      <c r="AA2" s="26"/>
    </row>
    <row r="3" spans="1:27" ht="15" thickBot="1" thickTop="1">
      <c r="A3" s="29"/>
      <c r="B3" s="30" t="s">
        <v>88</v>
      </c>
      <c r="C3" s="31" t="s">
        <v>89</v>
      </c>
      <c r="D3" s="31" t="s">
        <v>90</v>
      </c>
      <c r="E3" s="31" t="s">
        <v>91</v>
      </c>
      <c r="F3" s="31" t="s">
        <v>92</v>
      </c>
      <c r="G3" s="31" t="s">
        <v>93</v>
      </c>
      <c r="H3" s="31" t="s">
        <v>94</v>
      </c>
      <c r="I3" s="31" t="s">
        <v>95</v>
      </c>
      <c r="J3" s="31" t="s">
        <v>96</v>
      </c>
      <c r="K3" s="31" t="s">
        <v>97</v>
      </c>
      <c r="L3" s="31" t="s">
        <v>98</v>
      </c>
      <c r="M3" s="31" t="s">
        <v>99</v>
      </c>
      <c r="N3" s="31" t="s">
        <v>100</v>
      </c>
      <c r="O3" s="32" t="s">
        <v>101</v>
      </c>
      <c r="P3" s="26"/>
      <c r="Q3" s="26"/>
      <c r="R3" s="26"/>
      <c r="S3" s="26"/>
      <c r="T3" s="26"/>
      <c r="U3" s="26"/>
      <c r="V3" s="26"/>
      <c r="W3" s="26"/>
      <c r="X3" s="26"/>
      <c r="Y3" s="26"/>
      <c r="Z3" s="26"/>
      <c r="AA3" s="26"/>
    </row>
    <row r="4" spans="1:27" ht="14.25" thickTop="1">
      <c r="A4" s="33" t="s">
        <v>39</v>
      </c>
      <c r="B4" s="34">
        <v>13985</v>
      </c>
      <c r="C4" s="35">
        <v>14185</v>
      </c>
      <c r="D4" s="35">
        <v>17025</v>
      </c>
      <c r="E4" s="35">
        <v>15532</v>
      </c>
      <c r="F4" s="35">
        <v>15797</v>
      </c>
      <c r="G4" s="35">
        <v>16018</v>
      </c>
      <c r="H4" s="35">
        <v>16249</v>
      </c>
      <c r="I4" s="35">
        <v>15741</v>
      </c>
      <c r="J4" s="35">
        <v>18295</v>
      </c>
      <c r="K4" s="35">
        <v>18812</v>
      </c>
      <c r="L4" s="35">
        <v>17001</v>
      </c>
      <c r="M4" s="35">
        <v>20367</v>
      </c>
      <c r="N4" s="35">
        <v>14660</v>
      </c>
      <c r="O4" s="36">
        <v>14282</v>
      </c>
      <c r="P4" s="26"/>
      <c r="Q4" s="26"/>
      <c r="R4" s="26"/>
      <c r="S4" s="26"/>
      <c r="T4" s="26"/>
      <c r="U4" s="26"/>
      <c r="V4" s="26"/>
      <c r="W4" s="26"/>
      <c r="X4" s="26"/>
      <c r="Y4" s="26"/>
      <c r="Z4" s="26"/>
      <c r="AA4" s="26"/>
    </row>
    <row r="5" spans="1:27" ht="13.5">
      <c r="A5" s="37" t="s">
        <v>40</v>
      </c>
      <c r="B5" s="38">
        <v>9977</v>
      </c>
      <c r="C5" s="39">
        <v>9054</v>
      </c>
      <c r="D5" s="39">
        <v>11434</v>
      </c>
      <c r="E5" s="39">
        <v>13321</v>
      </c>
      <c r="F5" s="39">
        <v>16118</v>
      </c>
      <c r="G5" s="39">
        <v>17012</v>
      </c>
      <c r="H5" s="39">
        <v>16244</v>
      </c>
      <c r="I5" s="39">
        <v>17175</v>
      </c>
      <c r="J5" s="39">
        <v>13898</v>
      </c>
      <c r="K5" s="39">
        <v>11206</v>
      </c>
      <c r="L5" s="39">
        <v>10697</v>
      </c>
      <c r="M5" s="39">
        <v>10975</v>
      </c>
      <c r="N5" s="39">
        <v>10691</v>
      </c>
      <c r="O5" s="40">
        <v>9699</v>
      </c>
      <c r="P5" s="26"/>
      <c r="Q5" s="26"/>
      <c r="R5" s="26"/>
      <c r="S5" s="26"/>
      <c r="T5" s="26"/>
      <c r="U5" s="26"/>
      <c r="V5" s="26"/>
      <c r="W5" s="26"/>
      <c r="X5" s="26"/>
      <c r="Y5" s="26"/>
      <c r="Z5" s="26"/>
      <c r="AA5" s="26"/>
    </row>
    <row r="6" spans="1:27" ht="13.5">
      <c r="A6" s="37" t="s">
        <v>41</v>
      </c>
      <c r="B6" s="38">
        <v>337</v>
      </c>
      <c r="C6" s="39">
        <v>347</v>
      </c>
      <c r="D6" s="39">
        <v>355</v>
      </c>
      <c r="E6" s="39">
        <v>717</v>
      </c>
      <c r="F6" s="39">
        <v>703</v>
      </c>
      <c r="G6" s="39">
        <v>921</v>
      </c>
      <c r="H6" s="39">
        <v>1007</v>
      </c>
      <c r="I6" s="39">
        <v>625</v>
      </c>
      <c r="J6" s="39">
        <v>362</v>
      </c>
      <c r="K6" s="39">
        <v>730</v>
      </c>
      <c r="L6" s="39">
        <v>525</v>
      </c>
      <c r="M6" s="39">
        <v>417</v>
      </c>
      <c r="N6" s="39">
        <v>463</v>
      </c>
      <c r="O6" s="40">
        <v>217</v>
      </c>
      <c r="P6" s="26"/>
      <c r="Q6" s="26"/>
      <c r="R6" s="26"/>
      <c r="S6" s="26"/>
      <c r="T6" s="26"/>
      <c r="U6" s="26"/>
      <c r="V6" s="26"/>
      <c r="W6" s="26"/>
      <c r="X6" s="26"/>
      <c r="Y6" s="26"/>
      <c r="Z6" s="26"/>
      <c r="AA6" s="26"/>
    </row>
    <row r="7" spans="1:27" ht="14.25" thickBot="1">
      <c r="A7" s="41" t="s">
        <v>42</v>
      </c>
      <c r="B7" s="42">
        <v>2245</v>
      </c>
      <c r="C7" s="43">
        <v>3434</v>
      </c>
      <c r="D7" s="43">
        <v>3908</v>
      </c>
      <c r="E7" s="43">
        <v>5063</v>
      </c>
      <c r="F7" s="43">
        <v>6531</v>
      </c>
      <c r="G7" s="43">
        <v>8849</v>
      </c>
      <c r="H7" s="43">
        <v>6699</v>
      </c>
      <c r="I7" s="43">
        <v>4526</v>
      </c>
      <c r="J7" s="43">
        <v>4981</v>
      </c>
      <c r="K7" s="43">
        <v>5932</v>
      </c>
      <c r="L7" s="43">
        <v>4107</v>
      </c>
      <c r="M7" s="43">
        <v>3350</v>
      </c>
      <c r="N7" s="43">
        <v>2659</v>
      </c>
      <c r="O7" s="44">
        <v>2317</v>
      </c>
      <c r="P7" s="26"/>
      <c r="Q7" s="26"/>
      <c r="R7" s="26"/>
      <c r="S7" s="26"/>
      <c r="T7" s="26"/>
      <c r="U7" s="26"/>
      <c r="V7" s="26"/>
      <c r="W7" s="26"/>
      <c r="X7" s="26"/>
      <c r="Y7" s="26"/>
      <c r="Z7" s="26"/>
      <c r="AA7" s="26"/>
    </row>
    <row r="8" spans="1:27" ht="15" thickBot="1" thickTop="1">
      <c r="A8" s="45" t="s">
        <v>43</v>
      </c>
      <c r="B8" s="46">
        <v>26544</v>
      </c>
      <c r="C8" s="47">
        <v>27020</v>
      </c>
      <c r="D8" s="47">
        <v>32722</v>
      </c>
      <c r="E8" s="47">
        <v>34633</v>
      </c>
      <c r="F8" s="47">
        <v>39149</v>
      </c>
      <c r="G8" s="47">
        <v>42800</v>
      </c>
      <c r="H8" s="47">
        <v>40199</v>
      </c>
      <c r="I8" s="47">
        <v>38067</v>
      </c>
      <c r="J8" s="47">
        <v>37536</v>
      </c>
      <c r="K8" s="47">
        <v>36680</v>
      </c>
      <c r="L8" s="47">
        <v>32330</v>
      </c>
      <c r="M8" s="47">
        <v>35109</v>
      </c>
      <c r="N8" s="47">
        <v>28473</v>
      </c>
      <c r="O8" s="48">
        <v>26515</v>
      </c>
      <c r="P8" s="26"/>
      <c r="Q8" s="26"/>
      <c r="R8" s="26"/>
      <c r="S8" s="26"/>
      <c r="T8" s="26"/>
      <c r="U8" s="26"/>
      <c r="V8" s="26"/>
      <c r="W8" s="26"/>
      <c r="X8" s="26"/>
      <c r="Y8" s="26"/>
      <c r="Z8" s="26"/>
      <c r="AA8" s="26"/>
    </row>
    <row r="9" spans="1:27" ht="15" thickBot="1" thickTop="1">
      <c r="A9" s="49"/>
      <c r="B9" s="28"/>
      <c r="C9" s="28"/>
      <c r="D9" s="28"/>
      <c r="E9" s="28"/>
      <c r="F9" s="28"/>
      <c r="G9" s="28"/>
      <c r="H9" s="28"/>
      <c r="I9" s="28"/>
      <c r="J9" s="28"/>
      <c r="K9" s="28"/>
      <c r="L9" s="28"/>
      <c r="M9" s="28"/>
      <c r="N9" s="28"/>
      <c r="O9" s="28"/>
      <c r="P9" s="28"/>
      <c r="Q9" s="28"/>
      <c r="R9" s="28"/>
      <c r="S9" s="28"/>
      <c r="T9" s="28"/>
      <c r="U9" s="28"/>
      <c r="V9" s="26"/>
      <c r="W9" s="26"/>
      <c r="X9" s="26"/>
      <c r="Y9" s="26"/>
      <c r="Z9" s="26"/>
      <c r="AA9" s="26"/>
    </row>
    <row r="10" spans="1:27" ht="15" thickBot="1" thickTop="1">
      <c r="A10" s="50"/>
      <c r="B10" s="51" t="s">
        <v>102</v>
      </c>
      <c r="C10" s="31" t="s">
        <v>103</v>
      </c>
      <c r="D10" s="31" t="s">
        <v>104</v>
      </c>
      <c r="E10" s="31" t="s">
        <v>105</v>
      </c>
      <c r="F10" s="31" t="s">
        <v>106</v>
      </c>
      <c r="G10" s="31" t="s">
        <v>107</v>
      </c>
      <c r="H10" s="159" t="s">
        <v>108</v>
      </c>
      <c r="I10" s="165" t="s">
        <v>128</v>
      </c>
      <c r="J10" s="31" t="s">
        <v>131</v>
      </c>
      <c r="K10" s="159" t="s">
        <v>132</v>
      </c>
      <c r="L10" s="31" t="s">
        <v>148</v>
      </c>
      <c r="M10" s="31" t="s">
        <v>163</v>
      </c>
      <c r="N10" s="31" t="s">
        <v>164</v>
      </c>
      <c r="O10" s="560" t="s">
        <v>165</v>
      </c>
      <c r="P10" s="28"/>
      <c r="Q10" s="28"/>
      <c r="R10" s="28"/>
      <c r="S10" s="28"/>
      <c r="T10" s="28"/>
      <c r="U10" s="28"/>
      <c r="V10" s="28"/>
      <c r="W10" s="28"/>
      <c r="X10" s="28"/>
      <c r="Y10" s="28"/>
      <c r="Z10" s="28"/>
      <c r="AA10" s="28"/>
    </row>
    <row r="11" spans="1:27" ht="14.25" thickTop="1">
      <c r="A11" s="52" t="s">
        <v>39</v>
      </c>
      <c r="B11" s="53">
        <v>15296</v>
      </c>
      <c r="C11" s="35">
        <v>14245</v>
      </c>
      <c r="D11" s="54">
        <v>12686</v>
      </c>
      <c r="E11" s="35">
        <v>12231</v>
      </c>
      <c r="F11" s="35">
        <v>12461</v>
      </c>
      <c r="G11" s="55">
        <v>12187</v>
      </c>
      <c r="H11" s="160">
        <v>12649</v>
      </c>
      <c r="I11" s="55">
        <v>12710</v>
      </c>
      <c r="J11" s="55">
        <v>11114</v>
      </c>
      <c r="K11" s="160">
        <v>11189</v>
      </c>
      <c r="L11" s="55">
        <v>9272</v>
      </c>
      <c r="M11" s="55">
        <v>10647</v>
      </c>
      <c r="N11" s="54">
        <v>11242</v>
      </c>
      <c r="O11" s="561">
        <v>11445</v>
      </c>
      <c r="P11" s="28"/>
      <c r="Q11" s="28"/>
      <c r="R11" s="28"/>
      <c r="S11" s="28"/>
      <c r="T11" s="28"/>
      <c r="U11" s="28"/>
      <c r="V11" s="28"/>
      <c r="W11" s="28"/>
      <c r="X11" s="28"/>
      <c r="Y11" s="28"/>
      <c r="Z11" s="28"/>
      <c r="AA11" s="28"/>
    </row>
    <row r="12" spans="1:27" ht="13.5">
      <c r="A12" s="56" t="s">
        <v>40</v>
      </c>
      <c r="B12" s="57">
        <v>8846</v>
      </c>
      <c r="C12" s="39">
        <v>7662</v>
      </c>
      <c r="D12" s="39">
        <v>9204</v>
      </c>
      <c r="E12" s="39">
        <v>8744</v>
      </c>
      <c r="F12" s="58">
        <v>8360</v>
      </c>
      <c r="G12" s="39">
        <v>8411</v>
      </c>
      <c r="H12" s="161">
        <v>9472</v>
      </c>
      <c r="I12" s="39">
        <v>9464</v>
      </c>
      <c r="J12" s="39">
        <v>8553</v>
      </c>
      <c r="K12" s="161">
        <v>9410</v>
      </c>
      <c r="L12" s="39">
        <v>7167</v>
      </c>
      <c r="M12" s="39">
        <v>6965</v>
      </c>
      <c r="N12" s="39">
        <v>6385</v>
      </c>
      <c r="O12" s="562">
        <v>8593</v>
      </c>
      <c r="P12" s="28"/>
      <c r="Q12" s="28"/>
      <c r="R12" s="28"/>
      <c r="S12" s="28"/>
      <c r="T12" s="28"/>
      <c r="U12" s="28"/>
      <c r="V12" s="28"/>
      <c r="W12" s="28"/>
      <c r="X12" s="28"/>
      <c r="Y12" s="28"/>
      <c r="Z12" s="28"/>
      <c r="AA12" s="28"/>
    </row>
    <row r="13" spans="1:27" ht="13.5">
      <c r="A13" s="56" t="s">
        <v>41</v>
      </c>
      <c r="B13" s="57">
        <v>243</v>
      </c>
      <c r="C13" s="39">
        <v>129</v>
      </c>
      <c r="D13" s="39">
        <v>119</v>
      </c>
      <c r="E13" s="39">
        <v>191</v>
      </c>
      <c r="F13" s="39">
        <v>280</v>
      </c>
      <c r="G13" s="59">
        <v>219</v>
      </c>
      <c r="H13" s="162">
        <v>143</v>
      </c>
      <c r="I13" s="59">
        <v>94</v>
      </c>
      <c r="J13" s="59">
        <v>100</v>
      </c>
      <c r="K13" s="162">
        <v>110</v>
      </c>
      <c r="L13" s="59">
        <v>132</v>
      </c>
      <c r="M13" s="59">
        <v>280</v>
      </c>
      <c r="N13" s="59">
        <v>112</v>
      </c>
      <c r="O13" s="563">
        <v>47</v>
      </c>
      <c r="P13" s="28"/>
      <c r="Q13" s="28"/>
      <c r="R13" s="28"/>
      <c r="S13" s="28"/>
      <c r="T13" s="28"/>
      <c r="U13" s="28"/>
      <c r="V13" s="28"/>
      <c r="W13" s="28"/>
      <c r="X13" s="28"/>
      <c r="Y13" s="28"/>
      <c r="Z13" s="28"/>
      <c r="AA13" s="28"/>
    </row>
    <row r="14" spans="1:27" ht="14.25" thickBot="1">
      <c r="A14" s="60" t="s">
        <v>42</v>
      </c>
      <c r="B14" s="61">
        <v>2010</v>
      </c>
      <c r="C14" s="43">
        <v>1808</v>
      </c>
      <c r="D14" s="43">
        <v>1739</v>
      </c>
      <c r="E14" s="43">
        <v>1715</v>
      </c>
      <c r="F14" s="43">
        <v>2333</v>
      </c>
      <c r="G14" s="62">
        <v>2643</v>
      </c>
      <c r="H14" s="163">
        <v>6449</v>
      </c>
      <c r="I14" s="62">
        <v>5930</v>
      </c>
      <c r="J14" s="62">
        <v>5513</v>
      </c>
      <c r="K14" s="163">
        <v>2743</v>
      </c>
      <c r="L14" s="62">
        <v>1595</v>
      </c>
      <c r="M14" s="62">
        <v>2066</v>
      </c>
      <c r="N14" s="62">
        <v>2193</v>
      </c>
      <c r="O14" s="564">
        <v>2145</v>
      </c>
      <c r="P14" s="28"/>
      <c r="Q14" s="28"/>
      <c r="R14" s="28"/>
      <c r="S14" s="28"/>
      <c r="T14" s="28"/>
      <c r="U14" s="28"/>
      <c r="V14" s="28"/>
      <c r="W14" s="28"/>
      <c r="X14" s="28"/>
      <c r="Y14" s="28"/>
      <c r="Z14" s="28"/>
      <c r="AA14" s="28"/>
    </row>
    <row r="15" spans="1:27" ht="15" thickBot="1" thickTop="1">
      <c r="A15" s="63" t="s">
        <v>43</v>
      </c>
      <c r="B15" s="64">
        <v>26395</v>
      </c>
      <c r="C15" s="47">
        <v>23844</v>
      </c>
      <c r="D15" s="65">
        <v>23748</v>
      </c>
      <c r="E15" s="47">
        <v>22881</v>
      </c>
      <c r="F15" s="47">
        <v>23434</v>
      </c>
      <c r="G15" s="47">
        <v>23460</v>
      </c>
      <c r="H15" s="164">
        <v>28713</v>
      </c>
      <c r="I15" s="47">
        <v>28198</v>
      </c>
      <c r="J15" s="47">
        <f>SUM(J11:J14)</f>
        <v>25280</v>
      </c>
      <c r="K15" s="164">
        <v>23452</v>
      </c>
      <c r="L15" s="47">
        <f>SUM(L11:L14)</f>
        <v>18166</v>
      </c>
      <c r="M15" s="47">
        <f>SUM(M11:M14)</f>
        <v>19958</v>
      </c>
      <c r="N15" s="47">
        <f>SUM(N11:N14)</f>
        <v>19932</v>
      </c>
      <c r="O15" s="565">
        <f>SUM(O11:O14)</f>
        <v>22230</v>
      </c>
      <c r="P15" s="28"/>
      <c r="Q15" s="28"/>
      <c r="R15" s="28"/>
      <c r="S15" s="28"/>
      <c r="T15" s="28"/>
      <c r="U15" s="28"/>
      <c r="V15" s="28"/>
      <c r="W15" s="28"/>
      <c r="X15" s="28"/>
      <c r="Y15" s="28"/>
      <c r="Z15" s="28"/>
      <c r="AA15" s="28"/>
    </row>
    <row r="16" spans="1:27" ht="15" thickBot="1" thickTop="1">
      <c r="A16" s="28"/>
      <c r="B16" s="28"/>
      <c r="C16" s="28"/>
      <c r="D16" s="28"/>
      <c r="E16" s="28"/>
      <c r="F16" s="28"/>
      <c r="G16" s="28"/>
      <c r="H16" s="28"/>
      <c r="I16" s="28"/>
      <c r="J16" s="28"/>
      <c r="K16" s="28"/>
      <c r="L16" s="28"/>
      <c r="M16" s="28"/>
      <c r="N16" s="28"/>
      <c r="O16" s="28"/>
      <c r="P16" s="28"/>
      <c r="Q16" s="28"/>
      <c r="R16" s="28"/>
      <c r="S16" s="28"/>
      <c r="T16" s="28"/>
      <c r="U16" s="28"/>
      <c r="V16" s="26"/>
      <c r="W16" s="26"/>
      <c r="X16" s="26"/>
      <c r="Y16" s="26"/>
      <c r="Z16" s="26"/>
      <c r="AA16" s="26"/>
    </row>
    <row r="17" spans="1:27" ht="15" thickBot="1" thickTop="1">
      <c r="A17" s="50"/>
      <c r="B17" s="797" t="s">
        <v>194</v>
      </c>
      <c r="C17" s="802" t="s">
        <v>206</v>
      </c>
      <c r="D17" s="28"/>
      <c r="E17" s="28"/>
      <c r="F17" s="28"/>
      <c r="G17" s="28"/>
      <c r="H17" s="28"/>
      <c r="I17" s="28"/>
      <c r="J17" s="28"/>
      <c r="K17" s="28"/>
      <c r="L17" s="28"/>
      <c r="M17" s="28"/>
      <c r="N17" s="28"/>
      <c r="O17" s="28"/>
      <c r="P17" s="28"/>
      <c r="Q17" s="28"/>
      <c r="R17" s="28"/>
      <c r="S17" s="28"/>
      <c r="T17" s="28"/>
      <c r="U17" s="28"/>
      <c r="V17" s="26"/>
      <c r="W17" s="26"/>
      <c r="X17" s="26"/>
      <c r="Y17" s="26"/>
      <c r="Z17" s="26"/>
      <c r="AA17" s="26"/>
    </row>
    <row r="18" spans="1:27" ht="14.25" thickTop="1">
      <c r="A18" s="52" t="s">
        <v>39</v>
      </c>
      <c r="B18" s="798">
        <v>12200</v>
      </c>
      <c r="C18" s="803">
        <v>9400</v>
      </c>
      <c r="D18" s="28"/>
      <c r="E18" s="28"/>
      <c r="F18" s="28"/>
      <c r="G18" s="28"/>
      <c r="H18" s="28"/>
      <c r="I18" s="28"/>
      <c r="J18" s="28"/>
      <c r="K18" s="28"/>
      <c r="L18" s="28"/>
      <c r="M18" s="28"/>
      <c r="N18" s="28"/>
      <c r="O18" s="28"/>
      <c r="P18" s="28"/>
      <c r="Q18" s="28"/>
      <c r="R18" s="28"/>
      <c r="S18" s="28"/>
      <c r="T18" s="28"/>
      <c r="U18" s="28"/>
      <c r="V18" s="26"/>
      <c r="W18" s="26"/>
      <c r="X18" s="26"/>
      <c r="Y18" s="26"/>
      <c r="Z18" s="26"/>
      <c r="AA18" s="26"/>
    </row>
    <row r="19" spans="1:27" ht="13.5">
      <c r="A19" s="56" t="s">
        <v>40</v>
      </c>
      <c r="B19" s="799">
        <v>8932</v>
      </c>
      <c r="C19" s="804">
        <v>8348</v>
      </c>
      <c r="D19" s="28"/>
      <c r="E19" s="28"/>
      <c r="F19" s="28"/>
      <c r="G19" s="28"/>
      <c r="H19" s="28"/>
      <c r="I19" s="28"/>
      <c r="J19" s="28"/>
      <c r="K19" s="28"/>
      <c r="L19" s="28"/>
      <c r="M19" s="28"/>
      <c r="N19" s="28"/>
      <c r="O19" s="28"/>
      <c r="P19" s="28"/>
      <c r="Q19" s="28"/>
      <c r="R19" s="28"/>
      <c r="S19" s="28"/>
      <c r="T19" s="28"/>
      <c r="U19" s="28"/>
      <c r="V19" s="26"/>
      <c r="W19" s="26"/>
      <c r="X19" s="26"/>
      <c r="Y19" s="26"/>
      <c r="Z19" s="26"/>
      <c r="AA19" s="26"/>
    </row>
    <row r="20" spans="1:27" ht="13.5">
      <c r="A20" s="56" t="s">
        <v>41</v>
      </c>
      <c r="B20" s="799">
        <v>155</v>
      </c>
      <c r="C20" s="804">
        <v>36</v>
      </c>
      <c r="D20" s="28"/>
      <c r="E20" s="28"/>
      <c r="F20" s="28"/>
      <c r="G20" s="28"/>
      <c r="H20" s="28"/>
      <c r="I20" s="28"/>
      <c r="J20" s="28"/>
      <c r="K20" s="28"/>
      <c r="L20" s="28"/>
      <c r="M20" s="28"/>
      <c r="N20" s="28"/>
      <c r="O20" s="28"/>
      <c r="P20" s="28"/>
      <c r="Q20" s="28"/>
      <c r="R20" s="28"/>
      <c r="S20" s="28"/>
      <c r="T20" s="28"/>
      <c r="U20" s="28"/>
      <c r="V20" s="26"/>
      <c r="W20" s="26"/>
      <c r="X20" s="26"/>
      <c r="Y20" s="26"/>
      <c r="Z20" s="26"/>
      <c r="AA20" s="26"/>
    </row>
    <row r="21" spans="1:27" ht="14.25" thickBot="1">
      <c r="A21" s="60" t="s">
        <v>42</v>
      </c>
      <c r="B21" s="800">
        <v>3080</v>
      </c>
      <c r="C21" s="805">
        <v>4162</v>
      </c>
      <c r="D21" s="28"/>
      <c r="E21" s="28"/>
      <c r="F21" s="28"/>
      <c r="G21" s="28"/>
      <c r="H21" s="28"/>
      <c r="I21" s="28"/>
      <c r="J21" s="28"/>
      <c r="K21" s="28"/>
      <c r="L21" s="28"/>
      <c r="M21" s="28"/>
      <c r="N21" s="28"/>
      <c r="O21" s="28"/>
      <c r="P21" s="28"/>
      <c r="Q21" s="28"/>
      <c r="R21" s="28"/>
      <c r="S21" s="28"/>
      <c r="T21" s="28"/>
      <c r="U21" s="28"/>
      <c r="V21" s="26"/>
      <c r="W21" s="26"/>
      <c r="X21" s="26"/>
      <c r="Y21" s="26"/>
      <c r="Z21" s="26"/>
      <c r="AA21" s="26"/>
    </row>
    <row r="22" spans="1:27" ht="15" thickBot="1" thickTop="1">
      <c r="A22" s="63" t="s">
        <v>43</v>
      </c>
      <c r="B22" s="801">
        <v>24367</v>
      </c>
      <c r="C22" s="806">
        <v>21946</v>
      </c>
      <c r="D22" s="28"/>
      <c r="E22" s="28"/>
      <c r="F22" s="28"/>
      <c r="G22" s="28"/>
      <c r="H22" s="28"/>
      <c r="I22" s="28"/>
      <c r="J22" s="28"/>
      <c r="K22" s="28"/>
      <c r="L22" s="28"/>
      <c r="M22" s="28"/>
      <c r="N22" s="28"/>
      <c r="O22" s="28"/>
      <c r="P22" s="28"/>
      <c r="Q22" s="28"/>
      <c r="R22" s="28"/>
      <c r="S22" s="28"/>
      <c r="T22" s="28"/>
      <c r="U22" s="28"/>
      <c r="V22" s="26"/>
      <c r="W22" s="26"/>
      <c r="X22" s="26"/>
      <c r="Y22" s="26"/>
      <c r="Z22" s="26"/>
      <c r="AA22" s="26"/>
    </row>
    <row r="23" spans="1:27" ht="14.25" thickTop="1">
      <c r="A23" s="775"/>
      <c r="B23" s="26"/>
      <c r="C23" s="26"/>
      <c r="D23" s="26"/>
      <c r="E23" s="26"/>
      <c r="F23" s="26"/>
      <c r="G23" s="26"/>
      <c r="H23" s="26"/>
      <c r="I23" s="26"/>
      <c r="J23" s="26"/>
      <c r="K23" s="26"/>
      <c r="L23" s="26"/>
      <c r="M23" s="26"/>
      <c r="N23" s="26"/>
      <c r="O23" s="784" t="s">
        <v>204</v>
      </c>
      <c r="P23" s="26"/>
      <c r="Q23" s="26"/>
      <c r="R23" s="26"/>
      <c r="S23" s="26"/>
      <c r="T23" s="26"/>
      <c r="U23" s="26"/>
      <c r="V23" s="26"/>
      <c r="W23" s="26"/>
      <c r="X23" s="26"/>
      <c r="Y23" s="26"/>
      <c r="Z23" s="26"/>
      <c r="AA23" s="26"/>
    </row>
    <row r="24" spans="1:27" ht="13.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spans="1:27" ht="13.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1:27" ht="13.5">
      <c r="A26" s="26"/>
      <c r="B26" s="26"/>
      <c r="C26" s="26"/>
      <c r="D26" s="26"/>
      <c r="E26" s="26"/>
      <c r="F26" s="26"/>
      <c r="G26" s="26"/>
      <c r="H26" s="26"/>
      <c r="I26" s="26"/>
      <c r="J26" s="26"/>
      <c r="K26" s="26"/>
      <c r="L26" s="26"/>
      <c r="M26" s="26"/>
      <c r="N26" s="26"/>
      <c r="O26" s="66"/>
      <c r="P26" s="66"/>
      <c r="Q26" s="26"/>
      <c r="R26" s="26"/>
      <c r="S26" s="26"/>
      <c r="T26" s="26"/>
      <c r="U26" s="26"/>
      <c r="V26" s="26"/>
      <c r="W26" s="26"/>
      <c r="X26" s="26"/>
      <c r="Y26" s="26"/>
      <c r="Z26" s="26"/>
      <c r="AA26"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Q99"/>
  <sheetViews>
    <sheetView zoomScale="90" zoomScaleNormal="90" zoomScaleSheetLayoutView="85" workbookViewId="0" topLeftCell="A1">
      <selection activeCell="A1" sqref="A1"/>
    </sheetView>
  </sheetViews>
  <sheetFormatPr defaultColWidth="9.00390625" defaultRowHeight="13.5"/>
  <cols>
    <col min="1" max="1" width="4.375" style="182" bestFit="1" customWidth="1"/>
    <col min="2" max="2" width="9.875" style="182" bestFit="1" customWidth="1"/>
    <col min="3" max="15" width="12.25390625" style="182" customWidth="1"/>
    <col min="16" max="16384" width="9.00390625" style="182" customWidth="1"/>
  </cols>
  <sheetData>
    <row r="1" spans="1:16" ht="17.25">
      <c r="A1" s="789"/>
      <c r="B1" s="297"/>
      <c r="C1" s="297"/>
      <c r="D1" s="297"/>
      <c r="E1" s="297"/>
      <c r="F1" s="297"/>
      <c r="G1" s="13" t="s">
        <v>19</v>
      </c>
      <c r="H1" s="13"/>
      <c r="I1" s="13"/>
      <c r="J1" s="297"/>
      <c r="K1" s="663" t="s">
        <v>198</v>
      </c>
      <c r="L1" s="297"/>
      <c r="M1" s="297"/>
      <c r="N1" s="297"/>
      <c r="O1" s="297"/>
      <c r="P1" s="297"/>
    </row>
    <row r="2" spans="1:16" ht="13.5">
      <c r="A2" s="297"/>
      <c r="B2" s="297"/>
      <c r="C2" s="297"/>
      <c r="D2" s="297"/>
      <c r="E2" s="297"/>
      <c r="F2" s="297"/>
      <c r="G2" s="297"/>
      <c r="H2" s="297"/>
      <c r="I2" s="297"/>
      <c r="J2" s="297"/>
      <c r="K2" s="297"/>
      <c r="L2" s="297"/>
      <c r="M2" s="297"/>
      <c r="N2" s="297"/>
      <c r="O2" s="297"/>
      <c r="P2" s="297"/>
    </row>
    <row r="3" spans="1:16" ht="15" thickBot="1">
      <c r="A3" s="12"/>
      <c r="B3" s="297"/>
      <c r="C3" s="297"/>
      <c r="D3" s="297"/>
      <c r="E3" s="297"/>
      <c r="F3" s="297"/>
      <c r="G3" s="297"/>
      <c r="H3" s="297"/>
      <c r="I3" s="297"/>
      <c r="J3" s="297"/>
      <c r="K3" s="297"/>
      <c r="L3" s="297"/>
      <c r="M3" s="297"/>
      <c r="N3" s="297"/>
      <c r="O3" s="297"/>
      <c r="P3" s="297"/>
    </row>
    <row r="4" spans="1:17" ht="18.75" thickBot="1" thickTop="1">
      <c r="A4" s="14"/>
      <c r="B4" s="649"/>
      <c r="C4" s="650"/>
      <c r="D4" s="16" t="s">
        <v>1</v>
      </c>
      <c r="E4" s="17" t="s">
        <v>2</v>
      </c>
      <c r="F4" s="17" t="s">
        <v>3</v>
      </c>
      <c r="G4" s="17" t="s">
        <v>4</v>
      </c>
      <c r="H4" s="17" t="s">
        <v>5</v>
      </c>
      <c r="I4" s="17" t="s">
        <v>6</v>
      </c>
      <c r="J4" s="17" t="s">
        <v>7</v>
      </c>
      <c r="K4" s="17" t="s">
        <v>8</v>
      </c>
      <c r="L4" s="17" t="s">
        <v>9</v>
      </c>
      <c r="M4" s="17" t="s">
        <v>10</v>
      </c>
      <c r="N4" s="17" t="s">
        <v>11</v>
      </c>
      <c r="O4" s="18" t="s">
        <v>12</v>
      </c>
      <c r="P4" s="19" t="s">
        <v>13</v>
      </c>
      <c r="Q4" s="297"/>
    </row>
    <row r="5" spans="1:17" ht="15" thickTop="1">
      <c r="A5" s="20"/>
      <c r="B5" s="625" t="s">
        <v>20</v>
      </c>
      <c r="C5" s="628"/>
      <c r="D5" s="482">
        <v>781</v>
      </c>
      <c r="E5" s="300">
        <v>787</v>
      </c>
      <c r="F5" s="300">
        <v>827</v>
      </c>
      <c r="G5" s="300">
        <v>761</v>
      </c>
      <c r="H5" s="300">
        <v>798</v>
      </c>
      <c r="I5" s="300">
        <v>877</v>
      </c>
      <c r="J5" s="300">
        <v>799</v>
      </c>
      <c r="K5" s="300">
        <v>828</v>
      </c>
      <c r="L5" s="300">
        <v>791</v>
      </c>
      <c r="M5" s="300">
        <v>664</v>
      </c>
      <c r="N5" s="300">
        <v>767</v>
      </c>
      <c r="O5" s="300">
        <v>720</v>
      </c>
      <c r="P5" s="304">
        <f>SUM(D5:O5)</f>
        <v>9400</v>
      </c>
      <c r="Q5" s="297"/>
    </row>
    <row r="6" spans="1:17" s="264" customFormat="1" ht="14.25">
      <c r="A6" s="154" t="s">
        <v>21</v>
      </c>
      <c r="B6" s="268" t="s">
        <v>16</v>
      </c>
      <c r="C6" s="629"/>
      <c r="D6" s="305">
        <f>IF(D5="","",D5/D32)</f>
        <v>0.4172008547008547</v>
      </c>
      <c r="E6" s="306">
        <f>IF(E5="","",E5/E32)</f>
        <v>0.4897324206596142</v>
      </c>
      <c r="F6" s="306">
        <f>IF(F5="","",F5/F32)</f>
        <v>0.5284345047923322</v>
      </c>
      <c r="G6" s="306">
        <f aca="true" t="shared" si="0" ref="G6:P6">IF(G5="","",G5/G32)</f>
        <v>0.38473205257836196</v>
      </c>
      <c r="H6" s="306">
        <f t="shared" si="0"/>
        <v>0.46503496503496505</v>
      </c>
      <c r="I6" s="306">
        <f t="shared" si="0"/>
        <v>0.4720129171151776</v>
      </c>
      <c r="J6" s="306">
        <f t="shared" si="0"/>
        <v>0.3646736649931538</v>
      </c>
      <c r="K6" s="306">
        <f t="shared" si="0"/>
        <v>0.4699205448354143</v>
      </c>
      <c r="L6" s="306">
        <f t="shared" si="0"/>
        <v>0.37364194615021257</v>
      </c>
      <c r="M6" s="306">
        <f t="shared" si="0"/>
        <v>0.4091189155884165</v>
      </c>
      <c r="N6" s="306">
        <f>IF(N5="","",N5/N32)</f>
        <v>0.42729805013927574</v>
      </c>
      <c r="O6" s="306">
        <f>IF(O5="","",O5/O32)</f>
        <v>0.3866809881847476</v>
      </c>
      <c r="P6" s="308">
        <f t="shared" si="0"/>
        <v>0.42832406816731977</v>
      </c>
      <c r="Q6" s="309"/>
    </row>
    <row r="7" spans="1:17" ht="14.25">
      <c r="A7" s="22"/>
      <c r="B7" s="631" t="s">
        <v>22</v>
      </c>
      <c r="C7" s="645"/>
      <c r="D7" s="483">
        <v>676</v>
      </c>
      <c r="E7" s="312">
        <v>686</v>
      </c>
      <c r="F7" s="312">
        <v>739</v>
      </c>
      <c r="G7" s="312">
        <v>669</v>
      </c>
      <c r="H7" s="312">
        <v>714</v>
      </c>
      <c r="I7" s="312">
        <v>770</v>
      </c>
      <c r="J7" s="312">
        <v>697</v>
      </c>
      <c r="K7" s="312">
        <v>715</v>
      </c>
      <c r="L7" s="312">
        <v>697</v>
      </c>
      <c r="M7" s="312">
        <v>574</v>
      </c>
      <c r="N7" s="312">
        <v>673</v>
      </c>
      <c r="O7" s="312">
        <v>643</v>
      </c>
      <c r="P7" s="314">
        <f>IF(P5="","",SUM(D7:O7))</f>
        <v>8253</v>
      </c>
      <c r="Q7" s="297"/>
    </row>
    <row r="8" spans="1:17" s="264" customFormat="1" ht="14.25">
      <c r="A8" s="154"/>
      <c r="B8" s="271" t="s">
        <v>16</v>
      </c>
      <c r="C8" s="629"/>
      <c r="D8" s="315">
        <f aca="true" t="shared" si="1" ref="D8:P8">IF(D7="","",D7/D5)</f>
        <v>0.8655569782330346</v>
      </c>
      <c r="E8" s="316">
        <f t="shared" si="1"/>
        <v>0.8716645489199492</v>
      </c>
      <c r="F8" s="316">
        <f t="shared" si="1"/>
        <v>0.8935912938331319</v>
      </c>
      <c r="G8" s="316">
        <f t="shared" si="1"/>
        <v>0.8791064388961892</v>
      </c>
      <c r="H8" s="316">
        <f t="shared" si="1"/>
        <v>0.8947368421052632</v>
      </c>
      <c r="I8" s="316">
        <f t="shared" si="1"/>
        <v>0.8779931584948689</v>
      </c>
      <c r="J8" s="316">
        <f t="shared" si="1"/>
        <v>0.8723404255319149</v>
      </c>
      <c r="K8" s="316">
        <f t="shared" si="1"/>
        <v>0.8635265700483091</v>
      </c>
      <c r="L8" s="316">
        <f t="shared" si="1"/>
        <v>0.8811630847029077</v>
      </c>
      <c r="M8" s="316">
        <f t="shared" si="1"/>
        <v>0.8644578313253012</v>
      </c>
      <c r="N8" s="316">
        <f t="shared" si="1"/>
        <v>0.877444589308996</v>
      </c>
      <c r="O8" s="316">
        <f t="shared" si="1"/>
        <v>0.8930555555555556</v>
      </c>
      <c r="P8" s="318">
        <f t="shared" si="1"/>
        <v>0.8779787234042553</v>
      </c>
      <c r="Q8" s="309"/>
    </row>
    <row r="9" spans="1:17" ht="14.25">
      <c r="A9" s="22" t="s">
        <v>23</v>
      </c>
      <c r="B9" s="632" t="s">
        <v>18</v>
      </c>
      <c r="C9" s="645"/>
      <c r="D9" s="660">
        <f aca="true" t="shared" si="2" ref="D9:K9">IF(D5="","",D5-D7)</f>
        <v>105</v>
      </c>
      <c r="E9" s="312">
        <f t="shared" si="2"/>
        <v>101</v>
      </c>
      <c r="F9" s="321">
        <f t="shared" si="2"/>
        <v>88</v>
      </c>
      <c r="G9" s="321">
        <f t="shared" si="2"/>
        <v>92</v>
      </c>
      <c r="H9" s="321">
        <f t="shared" si="2"/>
        <v>84</v>
      </c>
      <c r="I9" s="321">
        <f t="shared" si="2"/>
        <v>107</v>
      </c>
      <c r="J9" s="321">
        <f t="shared" si="2"/>
        <v>102</v>
      </c>
      <c r="K9" s="321">
        <f t="shared" si="2"/>
        <v>113</v>
      </c>
      <c r="L9" s="321">
        <f>IF(L5="","",L5-L7)</f>
        <v>94</v>
      </c>
      <c r="M9" s="321">
        <f>IF(M5="","",M5-M7)</f>
        <v>90</v>
      </c>
      <c r="N9" s="321">
        <f>IF(N5="","",N5-N7)</f>
        <v>94</v>
      </c>
      <c r="O9" s="321">
        <f>IF(O5="","",O5-O7)</f>
        <v>77</v>
      </c>
      <c r="P9" s="322">
        <f>IF(P5="","",SUM(D9:O9))</f>
        <v>1147</v>
      </c>
      <c r="Q9" s="297"/>
    </row>
    <row r="10" spans="1:17" s="264" customFormat="1" ht="15" thickBot="1">
      <c r="A10" s="155"/>
      <c r="B10" s="633" t="s">
        <v>16</v>
      </c>
      <c r="C10" s="630"/>
      <c r="D10" s="324">
        <f aca="true" t="shared" si="3" ref="D10:P10">IF(D9="","",D9/D5)</f>
        <v>0.13444302176696543</v>
      </c>
      <c r="E10" s="325">
        <f t="shared" si="3"/>
        <v>0.12833545108005082</v>
      </c>
      <c r="F10" s="325">
        <f t="shared" si="3"/>
        <v>0.10640870616686819</v>
      </c>
      <c r="G10" s="325">
        <f t="shared" si="3"/>
        <v>0.12089356110381078</v>
      </c>
      <c r="H10" s="325">
        <f t="shared" si="3"/>
        <v>0.10526315789473684</v>
      </c>
      <c r="I10" s="325">
        <f t="shared" si="3"/>
        <v>0.12200684150513112</v>
      </c>
      <c r="J10" s="325">
        <f t="shared" si="3"/>
        <v>0.1276595744680851</v>
      </c>
      <c r="K10" s="325">
        <f t="shared" si="3"/>
        <v>0.13647342995169082</v>
      </c>
      <c r="L10" s="325">
        <f t="shared" si="3"/>
        <v>0.11883691529709228</v>
      </c>
      <c r="M10" s="325">
        <f t="shared" si="3"/>
        <v>0.1355421686746988</v>
      </c>
      <c r="N10" s="325">
        <f t="shared" si="3"/>
        <v>0.12255541069100391</v>
      </c>
      <c r="O10" s="325">
        <f t="shared" si="3"/>
        <v>0.10694444444444444</v>
      </c>
      <c r="P10" s="327">
        <f t="shared" si="3"/>
        <v>0.12202127659574469</v>
      </c>
      <c r="Q10" s="309"/>
    </row>
    <row r="11" spans="1:17" ht="15" thickTop="1">
      <c r="A11" s="22"/>
      <c r="B11" s="631" t="s">
        <v>20</v>
      </c>
      <c r="C11" s="645"/>
      <c r="D11" s="329">
        <v>695</v>
      </c>
      <c r="E11" s="330">
        <v>626</v>
      </c>
      <c r="F11" s="330">
        <v>548</v>
      </c>
      <c r="G11" s="330">
        <v>857</v>
      </c>
      <c r="H11" s="330">
        <v>643</v>
      </c>
      <c r="I11" s="330">
        <v>719</v>
      </c>
      <c r="J11" s="330">
        <v>733</v>
      </c>
      <c r="K11" s="330">
        <v>717</v>
      </c>
      <c r="L11" s="330">
        <v>727</v>
      </c>
      <c r="M11" s="330">
        <v>650</v>
      </c>
      <c r="N11" s="330">
        <v>516</v>
      </c>
      <c r="O11" s="330">
        <v>917</v>
      </c>
      <c r="P11" s="334">
        <f>SUM(D11:O11)</f>
        <v>8348</v>
      </c>
      <c r="Q11" s="297"/>
    </row>
    <row r="12" spans="1:17" s="264" customFormat="1" ht="14.25">
      <c r="A12" s="154" t="s">
        <v>24</v>
      </c>
      <c r="B12" s="271" t="s">
        <v>16</v>
      </c>
      <c r="C12" s="629"/>
      <c r="D12" s="315">
        <f aca="true" t="shared" si="4" ref="D12:P12">IF(D11="","",D11/D32)</f>
        <v>0.3712606837606838</v>
      </c>
      <c r="E12" s="316">
        <f t="shared" si="4"/>
        <v>0.3895457373988799</v>
      </c>
      <c r="F12" s="316">
        <f t="shared" si="4"/>
        <v>0.3501597444089457</v>
      </c>
      <c r="G12" s="316">
        <f t="shared" si="4"/>
        <v>0.4332659251769464</v>
      </c>
      <c r="H12" s="316">
        <f t="shared" si="4"/>
        <v>0.3747086247086247</v>
      </c>
      <c r="I12" s="316">
        <f t="shared" si="4"/>
        <v>0.38697524219590956</v>
      </c>
      <c r="J12" s="316">
        <f t="shared" si="4"/>
        <v>0.3345504335919671</v>
      </c>
      <c r="K12" s="316">
        <f t="shared" si="4"/>
        <v>0.4069239500567537</v>
      </c>
      <c r="L12" s="316">
        <f t="shared" si="4"/>
        <v>0.34341048653755313</v>
      </c>
      <c r="M12" s="316">
        <f t="shared" si="4"/>
        <v>0.4004929143561306</v>
      </c>
      <c r="N12" s="316">
        <f t="shared" si="4"/>
        <v>0.28746518105849583</v>
      </c>
      <c r="O12" s="316">
        <f t="shared" si="4"/>
        <v>0.4924812030075188</v>
      </c>
      <c r="P12" s="318">
        <f t="shared" si="4"/>
        <v>0.38038822564476443</v>
      </c>
      <c r="Q12" s="309"/>
    </row>
    <row r="13" spans="1:17" ht="14.25">
      <c r="A13" s="22"/>
      <c r="B13" s="632" t="s">
        <v>22</v>
      </c>
      <c r="C13" s="645"/>
      <c r="D13" s="320">
        <v>294</v>
      </c>
      <c r="E13" s="321">
        <v>357</v>
      </c>
      <c r="F13" s="321">
        <v>331</v>
      </c>
      <c r="G13" s="321">
        <v>413</v>
      </c>
      <c r="H13" s="321">
        <v>323</v>
      </c>
      <c r="I13" s="321">
        <v>301</v>
      </c>
      <c r="J13" s="321">
        <v>462</v>
      </c>
      <c r="K13" s="321">
        <v>373</v>
      </c>
      <c r="L13" s="321">
        <v>373</v>
      </c>
      <c r="M13" s="321">
        <v>363</v>
      </c>
      <c r="N13" s="321">
        <v>272</v>
      </c>
      <c r="O13" s="321">
        <v>293</v>
      </c>
      <c r="P13" s="322">
        <f>IF(P11="","",SUM(D13:O13))</f>
        <v>4155</v>
      </c>
      <c r="Q13" s="297"/>
    </row>
    <row r="14" spans="1:17" s="264" customFormat="1" ht="14.25">
      <c r="A14" s="154"/>
      <c r="B14" s="268" t="s">
        <v>16</v>
      </c>
      <c r="C14" s="629"/>
      <c r="D14" s="315">
        <f aca="true" t="shared" si="5" ref="D14:P14">IF(D13="","",D13/D11)</f>
        <v>0.42302158273381296</v>
      </c>
      <c r="E14" s="656">
        <f t="shared" si="5"/>
        <v>0.5702875399361023</v>
      </c>
      <c r="F14" s="316">
        <f t="shared" si="5"/>
        <v>0.6040145985401459</v>
      </c>
      <c r="G14" s="316">
        <f t="shared" si="5"/>
        <v>0.48191365227537925</v>
      </c>
      <c r="H14" s="316">
        <f t="shared" si="5"/>
        <v>0.5023328149300156</v>
      </c>
      <c r="I14" s="316">
        <f t="shared" si="5"/>
        <v>0.41863699582753827</v>
      </c>
      <c r="J14" s="316">
        <f t="shared" si="5"/>
        <v>0.6302864938608458</v>
      </c>
      <c r="K14" s="316">
        <f t="shared" si="5"/>
        <v>0.5202231520223152</v>
      </c>
      <c r="L14" s="316">
        <f t="shared" si="5"/>
        <v>0.5130674002751031</v>
      </c>
      <c r="M14" s="316">
        <f t="shared" si="5"/>
        <v>0.5584615384615385</v>
      </c>
      <c r="N14" s="316">
        <f t="shared" si="5"/>
        <v>0.5271317829457365</v>
      </c>
      <c r="O14" s="316">
        <f t="shared" si="5"/>
        <v>0.31952017448200654</v>
      </c>
      <c r="P14" s="337">
        <f t="shared" si="5"/>
        <v>0.49772400574988024</v>
      </c>
      <c r="Q14" s="309"/>
    </row>
    <row r="15" spans="1:17" ht="14.25">
      <c r="A15" s="22" t="s">
        <v>23</v>
      </c>
      <c r="B15" s="626" t="s">
        <v>18</v>
      </c>
      <c r="C15" s="646"/>
      <c r="D15" s="311">
        <f>IF(D11="","",D11-D13)</f>
        <v>401</v>
      </c>
      <c r="E15" s="615">
        <f>IF(E11="","",E11-E13)</f>
        <v>269</v>
      </c>
      <c r="F15" s="312">
        <f>IF(F11="","",F11-F13)</f>
        <v>217</v>
      </c>
      <c r="G15" s="312">
        <f aca="true" t="shared" si="6" ref="G15:O15">IF(G11="","",G11-G13)</f>
        <v>444</v>
      </c>
      <c r="H15" s="312">
        <f t="shared" si="6"/>
        <v>320</v>
      </c>
      <c r="I15" s="312">
        <f t="shared" si="6"/>
        <v>418</v>
      </c>
      <c r="J15" s="312">
        <f t="shared" si="6"/>
        <v>271</v>
      </c>
      <c r="K15" s="312">
        <f t="shared" si="6"/>
        <v>344</v>
      </c>
      <c r="L15" s="312">
        <f t="shared" si="6"/>
        <v>354</v>
      </c>
      <c r="M15" s="312">
        <f t="shared" si="6"/>
        <v>287</v>
      </c>
      <c r="N15" s="312">
        <f t="shared" si="6"/>
        <v>244</v>
      </c>
      <c r="O15" s="312">
        <f t="shared" si="6"/>
        <v>624</v>
      </c>
      <c r="P15" s="314">
        <f>IF(P11="","",SUM(D15:O15))</f>
        <v>4193</v>
      </c>
      <c r="Q15" s="297"/>
    </row>
    <row r="16" spans="1:17" s="264" customFormat="1" ht="15" thickBot="1">
      <c r="A16" s="154"/>
      <c r="B16" s="623" t="s">
        <v>16</v>
      </c>
      <c r="C16" s="634"/>
      <c r="D16" s="324">
        <f aca="true" t="shared" si="7" ref="D16:P16">IF(D15="","",D15/D11)</f>
        <v>0.576978417266187</v>
      </c>
      <c r="E16" s="339">
        <f t="shared" si="7"/>
        <v>0.42971246006389774</v>
      </c>
      <c r="F16" s="339">
        <f t="shared" si="7"/>
        <v>0.395985401459854</v>
      </c>
      <c r="G16" s="339">
        <f t="shared" si="7"/>
        <v>0.5180863477246208</v>
      </c>
      <c r="H16" s="339">
        <f t="shared" si="7"/>
        <v>0.4976671850699845</v>
      </c>
      <c r="I16" s="339">
        <f t="shared" si="7"/>
        <v>0.5813630041724618</v>
      </c>
      <c r="J16" s="339">
        <f t="shared" si="7"/>
        <v>0.36971350613915416</v>
      </c>
      <c r="K16" s="339">
        <f t="shared" si="7"/>
        <v>0.4797768479776848</v>
      </c>
      <c r="L16" s="339">
        <f t="shared" si="7"/>
        <v>0.48693259972489683</v>
      </c>
      <c r="M16" s="339">
        <f t="shared" si="7"/>
        <v>0.44153846153846155</v>
      </c>
      <c r="N16" s="339">
        <f t="shared" si="7"/>
        <v>0.4728682170542636</v>
      </c>
      <c r="O16" s="339">
        <f t="shared" si="7"/>
        <v>0.6804798255179935</v>
      </c>
      <c r="P16" s="341">
        <f t="shared" si="7"/>
        <v>0.5022759942501198</v>
      </c>
      <c r="Q16" s="309"/>
    </row>
    <row r="17" spans="1:17" ht="15" thickTop="1">
      <c r="A17" s="23"/>
      <c r="B17" s="627" t="s">
        <v>20</v>
      </c>
      <c r="C17" s="645"/>
      <c r="D17" s="343">
        <v>1</v>
      </c>
      <c r="E17" s="344">
        <v>2</v>
      </c>
      <c r="F17" s="344">
        <v>4</v>
      </c>
      <c r="G17" s="344">
        <v>1</v>
      </c>
      <c r="H17" s="344">
        <v>0</v>
      </c>
      <c r="I17" s="344">
        <v>2</v>
      </c>
      <c r="J17" s="344">
        <v>4</v>
      </c>
      <c r="K17" s="344">
        <v>6</v>
      </c>
      <c r="L17" s="344">
        <v>6</v>
      </c>
      <c r="M17" s="344">
        <v>6</v>
      </c>
      <c r="N17" s="344">
        <v>3</v>
      </c>
      <c r="O17" s="484">
        <v>1</v>
      </c>
      <c r="P17" s="346">
        <f>SUM(D17:O17)</f>
        <v>36</v>
      </c>
      <c r="Q17" s="297"/>
    </row>
    <row r="18" spans="1:17" s="264" customFormat="1" ht="14.25">
      <c r="A18" s="156" t="s">
        <v>25</v>
      </c>
      <c r="B18" s="636" t="s">
        <v>16</v>
      </c>
      <c r="C18" s="629"/>
      <c r="D18" s="315">
        <f aca="true" t="shared" si="8" ref="D18:P18">IF(D17="","",D17/D32)</f>
        <v>0.0005341880341880342</v>
      </c>
      <c r="E18" s="316">
        <f t="shared" si="8"/>
        <v>0.0012445550715619166</v>
      </c>
      <c r="F18" s="316">
        <f t="shared" si="8"/>
        <v>0.0025559105431309905</v>
      </c>
      <c r="G18" s="316">
        <f t="shared" si="8"/>
        <v>0.0005055611729019212</v>
      </c>
      <c r="H18" s="316">
        <f t="shared" si="8"/>
        <v>0</v>
      </c>
      <c r="I18" s="316">
        <f t="shared" si="8"/>
        <v>0.001076426264800861</v>
      </c>
      <c r="J18" s="316">
        <f t="shared" si="8"/>
        <v>0.0018256503879507074</v>
      </c>
      <c r="K18" s="316">
        <f t="shared" si="8"/>
        <v>0.00340522133938706</v>
      </c>
      <c r="L18" s="316">
        <f t="shared" si="8"/>
        <v>0.002834199338686821</v>
      </c>
      <c r="M18" s="316">
        <f t="shared" si="8"/>
        <v>0.0036968576709796672</v>
      </c>
      <c r="N18" s="316">
        <f t="shared" si="8"/>
        <v>0.001671309192200557</v>
      </c>
      <c r="O18" s="348">
        <f t="shared" si="8"/>
        <v>0.0005370569280343716</v>
      </c>
      <c r="P18" s="349">
        <f t="shared" si="8"/>
        <v>0.0016403900483003737</v>
      </c>
      <c r="Q18" s="309"/>
    </row>
    <row r="19" spans="1:17" ht="14.25">
      <c r="A19" s="24"/>
      <c r="B19" s="637" t="s">
        <v>22</v>
      </c>
      <c r="C19" s="645"/>
      <c r="D19" s="311">
        <v>1</v>
      </c>
      <c r="E19" s="312">
        <v>1</v>
      </c>
      <c r="F19" s="312">
        <v>4</v>
      </c>
      <c r="G19" s="312">
        <v>0</v>
      </c>
      <c r="H19" s="312">
        <v>0</v>
      </c>
      <c r="I19" s="312">
        <v>2</v>
      </c>
      <c r="J19" s="312">
        <v>3</v>
      </c>
      <c r="K19" s="312">
        <v>6</v>
      </c>
      <c r="L19" s="312">
        <v>6</v>
      </c>
      <c r="M19" s="312">
        <v>6</v>
      </c>
      <c r="N19" s="312">
        <v>3</v>
      </c>
      <c r="O19" s="372">
        <v>1</v>
      </c>
      <c r="P19" s="485">
        <f>IF(P15="","",SUM(D19:O19))</f>
        <v>33</v>
      </c>
      <c r="Q19" s="297"/>
    </row>
    <row r="20" spans="1:17" s="264" customFormat="1" ht="14.25">
      <c r="A20" s="156"/>
      <c r="B20" s="520" t="s">
        <v>16</v>
      </c>
      <c r="C20" s="629"/>
      <c r="D20" s="306">
        <f>IF(D19="","",D19/D17)</f>
        <v>1</v>
      </c>
      <c r="E20" s="354">
        <f>IF(E19="","",E19/E17)</f>
        <v>0.5</v>
      </c>
      <c r="F20" s="354">
        <f>IF(F19="","",F19/F17)</f>
        <v>1</v>
      </c>
      <c r="G20" s="354">
        <f aca="true" t="shared" si="9" ref="G20:O20">IF(G19="","",G19/G17)</f>
        <v>0</v>
      </c>
      <c r="H20" s="354">
        <v>0</v>
      </c>
      <c r="I20" s="354">
        <f t="shared" si="9"/>
        <v>1</v>
      </c>
      <c r="J20" s="354">
        <f t="shared" si="9"/>
        <v>0.75</v>
      </c>
      <c r="K20" s="354">
        <f t="shared" si="9"/>
        <v>1</v>
      </c>
      <c r="L20" s="354">
        <f t="shared" si="9"/>
        <v>1</v>
      </c>
      <c r="M20" s="354">
        <f t="shared" si="9"/>
        <v>1</v>
      </c>
      <c r="N20" s="354">
        <f t="shared" si="9"/>
        <v>1</v>
      </c>
      <c r="O20" s="364">
        <f t="shared" si="9"/>
        <v>1</v>
      </c>
      <c r="P20" s="486">
        <f>IF(P19="","",P19/P17)</f>
        <v>0.9166666666666666</v>
      </c>
      <c r="Q20" s="309"/>
    </row>
    <row r="21" spans="1:17" ht="14.25">
      <c r="A21" s="24" t="s">
        <v>26</v>
      </c>
      <c r="B21" s="621" t="s">
        <v>18</v>
      </c>
      <c r="C21" s="652"/>
      <c r="D21" s="651">
        <f>IF(D17="","",D17-D19)</f>
        <v>0</v>
      </c>
      <c r="E21" s="356">
        <f>IF(E17="","",E17-E19)</f>
        <v>1</v>
      </c>
      <c r="F21" s="356">
        <f>IF(F17="","",F17-F19)</f>
        <v>0</v>
      </c>
      <c r="G21" s="356">
        <f>IF(G17="","",G17-G19)</f>
        <v>1</v>
      </c>
      <c r="H21" s="356">
        <f aca="true" t="shared" si="10" ref="H21:O21">IF(H17="","",H17-H19)</f>
        <v>0</v>
      </c>
      <c r="I21" s="356">
        <f t="shared" si="10"/>
        <v>0</v>
      </c>
      <c r="J21" s="356">
        <f t="shared" si="10"/>
        <v>1</v>
      </c>
      <c r="K21" s="356">
        <f t="shared" si="10"/>
        <v>0</v>
      </c>
      <c r="L21" s="356">
        <f t="shared" si="10"/>
        <v>0</v>
      </c>
      <c r="M21" s="356">
        <f t="shared" si="10"/>
        <v>0</v>
      </c>
      <c r="N21" s="356">
        <f t="shared" si="10"/>
        <v>0</v>
      </c>
      <c r="O21" s="661">
        <f t="shared" si="10"/>
        <v>0</v>
      </c>
      <c r="P21" s="662">
        <f>IF(P17="","",SUM(D21:O21))</f>
        <v>3</v>
      </c>
      <c r="Q21" s="297"/>
    </row>
    <row r="22" spans="1:17" s="264" customFormat="1" ht="15" thickBot="1">
      <c r="A22" s="157"/>
      <c r="B22" s="622" t="s">
        <v>16</v>
      </c>
      <c r="C22" s="630"/>
      <c r="D22" s="325">
        <f>IF(D17="","",D21/D17)</f>
        <v>0</v>
      </c>
      <c r="E22" s="339">
        <f>IF(E17="","",E21/E17)</f>
        <v>0.5</v>
      </c>
      <c r="F22" s="339">
        <f>IF(F17="","",F21/F17)</f>
        <v>0</v>
      </c>
      <c r="G22" s="339">
        <f aca="true" t="shared" si="11" ref="G22:O22">IF(G17="","",G21/G17)</f>
        <v>1</v>
      </c>
      <c r="H22" s="339">
        <v>0</v>
      </c>
      <c r="I22" s="339">
        <f t="shared" si="11"/>
        <v>0</v>
      </c>
      <c r="J22" s="339">
        <f>IF(J17="","",J21/J17)</f>
        <v>0.25</v>
      </c>
      <c r="K22" s="339">
        <f>IF(K17="","",K21/K17)</f>
        <v>0</v>
      </c>
      <c r="L22" s="339">
        <f t="shared" si="11"/>
        <v>0</v>
      </c>
      <c r="M22" s="339">
        <f t="shared" si="11"/>
        <v>0</v>
      </c>
      <c r="N22" s="339">
        <f t="shared" si="11"/>
        <v>0</v>
      </c>
      <c r="O22" s="358">
        <f t="shared" si="11"/>
        <v>0</v>
      </c>
      <c r="P22" s="349">
        <f>IF(P21="","",P21/P17)</f>
        <v>0.08333333333333333</v>
      </c>
      <c r="Q22" s="309"/>
    </row>
    <row r="23" spans="1:17" ht="15" thickTop="1">
      <c r="A23" s="24"/>
      <c r="B23" s="638" t="s">
        <v>20</v>
      </c>
      <c r="C23" s="645"/>
      <c r="D23" s="299">
        <v>395</v>
      </c>
      <c r="E23" s="300">
        <v>192</v>
      </c>
      <c r="F23" s="300">
        <v>186</v>
      </c>
      <c r="G23" s="300">
        <v>359</v>
      </c>
      <c r="H23" s="300">
        <v>275</v>
      </c>
      <c r="I23" s="300">
        <v>260</v>
      </c>
      <c r="J23" s="300">
        <v>655</v>
      </c>
      <c r="K23" s="300">
        <v>211</v>
      </c>
      <c r="L23" s="300">
        <v>593</v>
      </c>
      <c r="M23" s="300">
        <v>303</v>
      </c>
      <c r="N23" s="300">
        <v>509</v>
      </c>
      <c r="O23" s="487">
        <v>224</v>
      </c>
      <c r="P23" s="361">
        <f>SUM(D23:O23)</f>
        <v>4162</v>
      </c>
      <c r="Q23" s="297"/>
    </row>
    <row r="24" spans="1:17" ht="14.25">
      <c r="A24" s="24"/>
      <c r="B24" s="641" t="s">
        <v>27</v>
      </c>
      <c r="C24" s="635"/>
      <c r="D24" s="329">
        <v>201</v>
      </c>
      <c r="E24" s="330">
        <v>0</v>
      </c>
      <c r="F24" s="330">
        <v>0</v>
      </c>
      <c r="G24" s="330">
        <v>149</v>
      </c>
      <c r="H24" s="330">
        <v>74</v>
      </c>
      <c r="I24" s="330">
        <v>0</v>
      </c>
      <c r="J24" s="330">
        <v>445</v>
      </c>
      <c r="K24" s="330">
        <v>0</v>
      </c>
      <c r="L24" s="330">
        <v>352</v>
      </c>
      <c r="M24" s="330">
        <v>110</v>
      </c>
      <c r="N24" s="330">
        <v>281</v>
      </c>
      <c r="O24" s="374">
        <v>47</v>
      </c>
      <c r="P24" s="346">
        <f>SUM(D24:O24)</f>
        <v>1659</v>
      </c>
      <c r="Q24" s="297"/>
    </row>
    <row r="25" spans="1:17" s="264" customFormat="1" ht="14.25">
      <c r="A25" s="154" t="s">
        <v>28</v>
      </c>
      <c r="B25" s="271" t="s">
        <v>16</v>
      </c>
      <c r="C25" s="648"/>
      <c r="D25" s="305">
        <f>IF(D23="","",D23/D32)</f>
        <v>0.2110042735042735</v>
      </c>
      <c r="E25" s="354">
        <f>IF(E23="","",E23/E32)</f>
        <v>0.119477286869944</v>
      </c>
      <c r="F25" s="354">
        <f>IF(F23="","",F23/F32)</f>
        <v>0.11884984025559106</v>
      </c>
      <c r="G25" s="354">
        <f>IF(G23="","",G23/G32)</f>
        <v>0.18149646107178968</v>
      </c>
      <c r="H25" s="354">
        <f aca="true" t="shared" si="12" ref="H25:O25">IF(H23="","",H23/H32)</f>
        <v>0.16025641025641027</v>
      </c>
      <c r="I25" s="354">
        <f t="shared" si="12"/>
        <v>0.13993541442411195</v>
      </c>
      <c r="J25" s="354">
        <f t="shared" si="12"/>
        <v>0.29895025102692835</v>
      </c>
      <c r="K25" s="354">
        <f t="shared" si="12"/>
        <v>0.11975028376844495</v>
      </c>
      <c r="L25" s="354">
        <f t="shared" si="12"/>
        <v>0.28011336797354747</v>
      </c>
      <c r="M25" s="354">
        <f t="shared" si="12"/>
        <v>0.1866913123844732</v>
      </c>
      <c r="N25" s="354">
        <f t="shared" si="12"/>
        <v>0.2835654596100279</v>
      </c>
      <c r="O25" s="348">
        <f t="shared" si="12"/>
        <v>0.12030075187969924</v>
      </c>
      <c r="P25" s="273">
        <f>IF(P23="","",P23/P32)</f>
        <v>0.1896473161396154</v>
      </c>
      <c r="Q25" s="309"/>
    </row>
    <row r="26" spans="1:17" ht="14.25">
      <c r="A26" s="24"/>
      <c r="B26" s="637" t="s">
        <v>22</v>
      </c>
      <c r="C26" s="645"/>
      <c r="D26" s="311">
        <v>174</v>
      </c>
      <c r="E26" s="312">
        <v>176</v>
      </c>
      <c r="F26" s="312">
        <v>182</v>
      </c>
      <c r="G26" s="312">
        <v>200</v>
      </c>
      <c r="H26" s="312">
        <v>181</v>
      </c>
      <c r="I26" s="312">
        <v>234</v>
      </c>
      <c r="J26" s="312">
        <v>200</v>
      </c>
      <c r="K26" s="312">
        <v>203</v>
      </c>
      <c r="L26" s="312">
        <v>230</v>
      </c>
      <c r="M26" s="312">
        <v>184</v>
      </c>
      <c r="N26" s="312">
        <v>203</v>
      </c>
      <c r="O26" s="372">
        <v>161</v>
      </c>
      <c r="P26" s="366">
        <f>IF(P23="","",SUM(D26:O26))</f>
        <v>2328</v>
      </c>
      <c r="Q26" s="297"/>
    </row>
    <row r="27" spans="1:17" ht="14.25">
      <c r="A27" s="24"/>
      <c r="B27" s="642" t="s">
        <v>27</v>
      </c>
      <c r="C27" s="635"/>
      <c r="D27" s="368">
        <v>0</v>
      </c>
      <c r="E27" s="369">
        <v>0</v>
      </c>
      <c r="F27" s="369">
        <v>0</v>
      </c>
      <c r="G27" s="369">
        <v>0</v>
      </c>
      <c r="H27" s="369">
        <v>0</v>
      </c>
      <c r="I27" s="369">
        <v>0</v>
      </c>
      <c r="J27" s="369">
        <v>0</v>
      </c>
      <c r="K27" s="369">
        <v>0</v>
      </c>
      <c r="L27" s="369">
        <v>0</v>
      </c>
      <c r="M27" s="369">
        <v>0</v>
      </c>
      <c r="N27" s="369">
        <v>0</v>
      </c>
      <c r="O27" s="488">
        <v>0</v>
      </c>
      <c r="P27" s="371">
        <f>IF(P26="","",SUM(D27:O27))</f>
        <v>0</v>
      </c>
      <c r="Q27" s="297"/>
    </row>
    <row r="28" spans="1:17" s="264" customFormat="1" ht="14.25">
      <c r="A28" s="154"/>
      <c r="B28" s="268" t="s">
        <v>16</v>
      </c>
      <c r="C28" s="624"/>
      <c r="D28" s="315">
        <f>IF(D26="","",D26/D23)</f>
        <v>0.44050632911392407</v>
      </c>
      <c r="E28" s="316">
        <f>IF(E26="","",E26/E23)</f>
        <v>0.9166666666666666</v>
      </c>
      <c r="F28" s="316">
        <f>IF(F26="","",F26/F23)</f>
        <v>0.978494623655914</v>
      </c>
      <c r="G28" s="316">
        <f aca="true" t="shared" si="13" ref="G28:O28">IF(G26="","",G26/G23)</f>
        <v>0.5571030640668524</v>
      </c>
      <c r="H28" s="316">
        <f t="shared" si="13"/>
        <v>0.6581818181818182</v>
      </c>
      <c r="I28" s="316">
        <f t="shared" si="13"/>
        <v>0.9</v>
      </c>
      <c r="J28" s="316">
        <f t="shared" si="13"/>
        <v>0.3053435114503817</v>
      </c>
      <c r="K28" s="316">
        <f t="shared" si="13"/>
        <v>0.9620853080568721</v>
      </c>
      <c r="L28" s="316">
        <f t="shared" si="13"/>
        <v>0.38785834738617203</v>
      </c>
      <c r="M28" s="316">
        <f t="shared" si="13"/>
        <v>0.6072607260726073</v>
      </c>
      <c r="N28" s="316">
        <f t="shared" si="13"/>
        <v>0.3988212180746562</v>
      </c>
      <c r="O28" s="348">
        <f t="shared" si="13"/>
        <v>0.71875</v>
      </c>
      <c r="P28" s="270">
        <f>IF(P23="","",P26/P23)</f>
        <v>0.5593464680442095</v>
      </c>
      <c r="Q28" s="309"/>
    </row>
    <row r="29" spans="1:17" ht="14.25">
      <c r="A29" s="24" t="s">
        <v>29</v>
      </c>
      <c r="B29" s="637" t="s">
        <v>18</v>
      </c>
      <c r="C29" s="645"/>
      <c r="D29" s="311">
        <f aca="true" t="shared" si="14" ref="D29:F30">IF(D23="","",D23-D26)</f>
        <v>221</v>
      </c>
      <c r="E29" s="615">
        <f t="shared" si="14"/>
        <v>16</v>
      </c>
      <c r="F29" s="312">
        <f t="shared" si="14"/>
        <v>4</v>
      </c>
      <c r="G29" s="312">
        <f aca="true" t="shared" si="15" ref="G29:L29">IF(G23="","",G23-G26)</f>
        <v>159</v>
      </c>
      <c r="H29" s="312">
        <f t="shared" si="15"/>
        <v>94</v>
      </c>
      <c r="I29" s="312">
        <f t="shared" si="15"/>
        <v>26</v>
      </c>
      <c r="J29" s="615">
        <f t="shared" si="15"/>
        <v>455</v>
      </c>
      <c r="K29" s="615">
        <f>IF(K23="","",K23-K26)</f>
        <v>8</v>
      </c>
      <c r="L29" s="312">
        <f t="shared" si="15"/>
        <v>363</v>
      </c>
      <c r="M29" s="312">
        <f aca="true" t="shared" si="16" ref="M29:O30">IF(M23="","",M23-M26)</f>
        <v>119</v>
      </c>
      <c r="N29" s="312">
        <f t="shared" si="16"/>
        <v>306</v>
      </c>
      <c r="O29" s="372">
        <f t="shared" si="16"/>
        <v>63</v>
      </c>
      <c r="P29" s="373">
        <f>IF(P23="","",SUM(D29:O29))</f>
        <v>1834</v>
      </c>
      <c r="Q29" s="297"/>
    </row>
    <row r="30" spans="1:17" ht="14.25">
      <c r="A30" s="24"/>
      <c r="B30" s="639" t="s">
        <v>27</v>
      </c>
      <c r="C30" s="635"/>
      <c r="D30" s="397">
        <f t="shared" si="14"/>
        <v>201</v>
      </c>
      <c r="E30" s="449">
        <f t="shared" si="14"/>
        <v>0</v>
      </c>
      <c r="F30" s="330">
        <f t="shared" si="14"/>
        <v>0</v>
      </c>
      <c r="G30" s="330">
        <f>IF(G24="","",G24-G27)</f>
        <v>149</v>
      </c>
      <c r="H30" s="330">
        <f>IF(H24="","",H24-H27)</f>
        <v>74</v>
      </c>
      <c r="I30" s="330">
        <f>IF(I24="","",I24-I27)</f>
        <v>0</v>
      </c>
      <c r="J30" s="614">
        <f>IF(J24="","",J24-J27)</f>
        <v>445</v>
      </c>
      <c r="K30" s="614">
        <f>IF(K24="","",K24-K27)</f>
        <v>0</v>
      </c>
      <c r="L30" s="330">
        <f>IF(L24="","",L24-L27)</f>
        <v>352</v>
      </c>
      <c r="M30" s="330">
        <f t="shared" si="16"/>
        <v>110</v>
      </c>
      <c r="N30" s="330">
        <f t="shared" si="16"/>
        <v>281</v>
      </c>
      <c r="O30" s="374">
        <f t="shared" si="16"/>
        <v>47</v>
      </c>
      <c r="P30" s="346">
        <f>IF(P29="","",SUM(D30:O30))</f>
        <v>1659</v>
      </c>
      <c r="Q30" s="297"/>
    </row>
    <row r="31" spans="1:17" s="264" customFormat="1" ht="15" thickBot="1">
      <c r="A31" s="155"/>
      <c r="B31" s="643" t="s">
        <v>30</v>
      </c>
      <c r="C31" s="630"/>
      <c r="D31" s="376">
        <f>IF(D29="","",D29/D23)</f>
        <v>0.5594936708860759</v>
      </c>
      <c r="E31" s="377">
        <f>IF(E29="","",E29/E23)</f>
        <v>0.08333333333333333</v>
      </c>
      <c r="F31" s="377">
        <f>IF(F29="","",F29/F23)</f>
        <v>0.021505376344086023</v>
      </c>
      <c r="G31" s="377">
        <f aca="true" t="shared" si="17" ref="G31:L31">IF(G29="","",G29/G23)</f>
        <v>0.4428969359331476</v>
      </c>
      <c r="H31" s="377">
        <f t="shared" si="17"/>
        <v>0.3418181818181818</v>
      </c>
      <c r="I31" s="471">
        <f t="shared" si="17"/>
        <v>0.1</v>
      </c>
      <c r="J31" s="377">
        <f t="shared" si="17"/>
        <v>0.6946564885496184</v>
      </c>
      <c r="K31" s="377">
        <f>IF(K29="","",K29/K23)</f>
        <v>0.037914691943127965</v>
      </c>
      <c r="L31" s="377">
        <f t="shared" si="17"/>
        <v>0.612141652613828</v>
      </c>
      <c r="M31" s="377">
        <f>IF(M29="","",M29/M23)</f>
        <v>0.3927392739273927</v>
      </c>
      <c r="N31" s="377">
        <f>IF(N29="","",N29/N23)</f>
        <v>0.6011787819253438</v>
      </c>
      <c r="O31" s="378">
        <f>IF(O29="","",O29/O23)</f>
        <v>0.28125</v>
      </c>
      <c r="P31" s="379">
        <f>IF(P29="","",P29/P23)</f>
        <v>0.4406535319557905</v>
      </c>
      <c r="Q31" s="309"/>
    </row>
    <row r="32" spans="1:17" ht="15" thickTop="1">
      <c r="A32" s="22"/>
      <c r="B32" s="644" t="s">
        <v>20</v>
      </c>
      <c r="C32" s="647"/>
      <c r="D32" s="659">
        <f>IF(D23="","",D5+D11+D17+D23)</f>
        <v>1872</v>
      </c>
      <c r="E32" s="657">
        <f>IF(E23="","",E5+E11+E17+E23)</f>
        <v>1607</v>
      </c>
      <c r="F32" s="657">
        <f>IF(F23="","",F5+F11+F17+F23)</f>
        <v>1565</v>
      </c>
      <c r="G32" s="382">
        <f aca="true" t="shared" si="18" ref="G32:M32">IF(G23="","",G5+G11+G17+G23)</f>
        <v>1978</v>
      </c>
      <c r="H32" s="382">
        <f t="shared" si="18"/>
        <v>1716</v>
      </c>
      <c r="I32" s="382">
        <f t="shared" si="18"/>
        <v>1858</v>
      </c>
      <c r="J32" s="382">
        <f t="shared" si="18"/>
        <v>2191</v>
      </c>
      <c r="K32" s="382">
        <f t="shared" si="18"/>
        <v>1762</v>
      </c>
      <c r="L32" s="382">
        <f t="shared" si="18"/>
        <v>2117</v>
      </c>
      <c r="M32" s="382">
        <f t="shared" si="18"/>
        <v>1623</v>
      </c>
      <c r="N32" s="382">
        <f>IF(N23="","",N5+N11+N17+N23)</f>
        <v>1795</v>
      </c>
      <c r="O32" s="383">
        <f>IF(O23="","",O5+O11+O17+O23)</f>
        <v>1862</v>
      </c>
      <c r="P32" s="384">
        <f>SUM(D32:O32)</f>
        <v>21946</v>
      </c>
      <c r="Q32" s="297"/>
    </row>
    <row r="33" spans="1:17" ht="14.25">
      <c r="A33" s="22" t="s">
        <v>31</v>
      </c>
      <c r="B33" s="632" t="s">
        <v>22</v>
      </c>
      <c r="C33" s="646"/>
      <c r="D33" s="320">
        <f>IF(D26="","",D7+D13+D19+D26)</f>
        <v>1145</v>
      </c>
      <c r="E33" s="521">
        <f>IF(E26="","",E7+E13+E19+E26)</f>
        <v>1220</v>
      </c>
      <c r="F33" s="321">
        <f>IF(F26="","",F7+F13+F19+F26)</f>
        <v>1256</v>
      </c>
      <c r="G33" s="321">
        <f aca="true" t="shared" si="19" ref="G33:N33">IF(G26="","",G7+G13+G19+G26)</f>
        <v>1282</v>
      </c>
      <c r="H33" s="321">
        <f t="shared" si="19"/>
        <v>1218</v>
      </c>
      <c r="I33" s="321">
        <f t="shared" si="19"/>
        <v>1307</v>
      </c>
      <c r="J33" s="321">
        <f t="shared" si="19"/>
        <v>1362</v>
      </c>
      <c r="K33" s="321">
        <f t="shared" si="19"/>
        <v>1297</v>
      </c>
      <c r="L33" s="321">
        <f t="shared" si="19"/>
        <v>1306</v>
      </c>
      <c r="M33" s="321">
        <f t="shared" si="19"/>
        <v>1127</v>
      </c>
      <c r="N33" s="321">
        <f t="shared" si="19"/>
        <v>1151</v>
      </c>
      <c r="O33" s="385">
        <f>IF(O26="","",O7+O13+O19+O26)</f>
        <v>1098</v>
      </c>
      <c r="P33" s="386">
        <f>SUM(D33:O33)</f>
        <v>14769</v>
      </c>
      <c r="Q33" s="191"/>
    </row>
    <row r="34" spans="1:17" s="264" customFormat="1" ht="14.25">
      <c r="A34" s="154"/>
      <c r="B34" s="268" t="s">
        <v>16</v>
      </c>
      <c r="C34" s="624"/>
      <c r="D34" s="315">
        <f aca="true" t="shared" si="20" ref="D34:P34">IF(D33="","",D33/D32)</f>
        <v>0.6116452991452992</v>
      </c>
      <c r="E34" s="656">
        <f t="shared" si="20"/>
        <v>0.7591785936527692</v>
      </c>
      <c r="F34" s="316">
        <f t="shared" si="20"/>
        <v>0.802555910543131</v>
      </c>
      <c r="G34" s="316">
        <f t="shared" si="20"/>
        <v>0.6481294236602629</v>
      </c>
      <c r="H34" s="316">
        <f t="shared" si="20"/>
        <v>0.7097902097902098</v>
      </c>
      <c r="I34" s="316">
        <f t="shared" si="20"/>
        <v>0.7034445640473628</v>
      </c>
      <c r="J34" s="316">
        <f t="shared" si="20"/>
        <v>0.6216339570972159</v>
      </c>
      <c r="K34" s="316">
        <f t="shared" si="20"/>
        <v>0.7360953461975028</v>
      </c>
      <c r="L34" s="316">
        <f t="shared" si="20"/>
        <v>0.6169107227208314</v>
      </c>
      <c r="M34" s="316">
        <f t="shared" si="20"/>
        <v>0.6943930991990142</v>
      </c>
      <c r="N34" s="316">
        <f t="shared" si="20"/>
        <v>0.6412256267409471</v>
      </c>
      <c r="O34" s="348">
        <f>IF(O33="","",O33/O32)</f>
        <v>0.58968850698174</v>
      </c>
      <c r="P34" s="270">
        <f t="shared" si="20"/>
        <v>0.6729700173152283</v>
      </c>
      <c r="Q34" s="387"/>
    </row>
    <row r="35" spans="1:17" ht="14.25">
      <c r="A35" s="24" t="s">
        <v>13</v>
      </c>
      <c r="B35" s="637" t="s">
        <v>18</v>
      </c>
      <c r="C35" s="646"/>
      <c r="D35" s="311">
        <f>IF(D29="","",D29+D21+D15+D9)</f>
        <v>727</v>
      </c>
      <c r="E35" s="615">
        <f>IF(E29="","",E29+E21+E15+E9)</f>
        <v>387</v>
      </c>
      <c r="F35" s="312">
        <f>IF(F29="","",F29+F21+F15+F9)</f>
        <v>309</v>
      </c>
      <c r="G35" s="312">
        <f aca="true" t="shared" si="21" ref="G35:N35">IF(G29="","",G29+G21+G15+G9)</f>
        <v>696</v>
      </c>
      <c r="H35" s="312">
        <f t="shared" si="21"/>
        <v>498</v>
      </c>
      <c r="I35" s="312">
        <f t="shared" si="21"/>
        <v>551</v>
      </c>
      <c r="J35" s="312">
        <f t="shared" si="21"/>
        <v>829</v>
      </c>
      <c r="K35" s="312">
        <f t="shared" si="21"/>
        <v>465</v>
      </c>
      <c r="L35" s="312">
        <f t="shared" si="21"/>
        <v>811</v>
      </c>
      <c r="M35" s="312">
        <f t="shared" si="21"/>
        <v>496</v>
      </c>
      <c r="N35" s="312">
        <f t="shared" si="21"/>
        <v>644</v>
      </c>
      <c r="O35" s="372">
        <f>IF(O29="","",O29+O21+O15+O9)</f>
        <v>764</v>
      </c>
      <c r="P35" s="388">
        <f>SUM(D35:O35)</f>
        <v>7177</v>
      </c>
      <c r="Q35" s="297"/>
    </row>
    <row r="36" spans="1:17" s="264" customFormat="1" ht="15" thickBot="1">
      <c r="A36" s="158"/>
      <c r="B36" s="278" t="s">
        <v>16</v>
      </c>
      <c r="C36" s="640"/>
      <c r="D36" s="389">
        <f aca="true" t="shared" si="22" ref="D36:P36">IF(D35="","",D35/D32)</f>
        <v>0.38835470085470086</v>
      </c>
      <c r="E36" s="658">
        <f t="shared" si="22"/>
        <v>0.24082140634723087</v>
      </c>
      <c r="F36" s="390">
        <f t="shared" si="22"/>
        <v>0.197444089456869</v>
      </c>
      <c r="G36" s="390">
        <f t="shared" si="22"/>
        <v>0.3518705763397371</v>
      </c>
      <c r="H36" s="390">
        <f t="shared" si="22"/>
        <v>0.2902097902097902</v>
      </c>
      <c r="I36" s="390">
        <f t="shared" si="22"/>
        <v>0.2965554359526372</v>
      </c>
      <c r="J36" s="390">
        <f t="shared" si="22"/>
        <v>0.37836604290278414</v>
      </c>
      <c r="K36" s="390">
        <f t="shared" si="22"/>
        <v>0.26390465380249717</v>
      </c>
      <c r="L36" s="390">
        <f t="shared" si="22"/>
        <v>0.38308927727916864</v>
      </c>
      <c r="M36" s="390">
        <f t="shared" si="22"/>
        <v>0.30560690080098585</v>
      </c>
      <c r="N36" s="390">
        <f t="shared" si="22"/>
        <v>0.3587743732590529</v>
      </c>
      <c r="O36" s="391">
        <f>IF(O35="","",O35/O32)</f>
        <v>0.4103114930182599</v>
      </c>
      <c r="P36" s="280">
        <f t="shared" si="22"/>
        <v>0.32702998268477174</v>
      </c>
      <c r="Q36" s="387"/>
    </row>
    <row r="37" spans="1:16" ht="15" thickTop="1">
      <c r="A37" s="12"/>
      <c r="B37" s="297"/>
      <c r="C37" s="297"/>
      <c r="D37" s="297"/>
      <c r="E37" s="297"/>
      <c r="F37" s="297"/>
      <c r="G37" s="297"/>
      <c r="H37" s="297"/>
      <c r="I37" s="297"/>
      <c r="J37" s="297"/>
      <c r="K37" s="297"/>
      <c r="L37" s="297"/>
      <c r="M37" s="297"/>
      <c r="N37" s="297" t="s">
        <v>32</v>
      </c>
      <c r="O37" s="297"/>
      <c r="P37" s="297"/>
    </row>
    <row r="38" spans="1:16" ht="14.25">
      <c r="A38" s="12"/>
      <c r="B38" s="297"/>
      <c r="C38" s="297"/>
      <c r="D38" s="297"/>
      <c r="E38" s="297"/>
      <c r="F38" s="297"/>
      <c r="G38" s="297"/>
      <c r="H38" s="297"/>
      <c r="I38" s="618"/>
      <c r="J38" s="297"/>
      <c r="K38" s="297"/>
      <c r="L38" s="297"/>
      <c r="M38" s="297"/>
      <c r="N38" s="297"/>
      <c r="O38" s="297"/>
      <c r="P38" s="785" t="s">
        <v>204</v>
      </c>
    </row>
    <row r="39" spans="1:16" ht="13.5">
      <c r="A39" s="297"/>
      <c r="B39" s="297"/>
      <c r="C39" s="297"/>
      <c r="D39" s="297"/>
      <c r="E39" s="297"/>
      <c r="F39" s="297"/>
      <c r="G39" s="297"/>
      <c r="H39" s="297"/>
      <c r="I39" s="297"/>
      <c r="J39" s="297"/>
      <c r="K39" s="297"/>
      <c r="L39" s="297"/>
      <c r="M39" s="297"/>
      <c r="N39" s="297"/>
      <c r="O39" s="297"/>
      <c r="P39" s="297"/>
    </row>
    <row r="40" spans="1:16" ht="17.25">
      <c r="A40" s="12"/>
      <c r="B40" s="297"/>
      <c r="C40" s="297"/>
      <c r="D40" s="297"/>
      <c r="E40" s="807" t="s">
        <v>33</v>
      </c>
      <c r="F40" s="807"/>
      <c r="G40" s="807"/>
      <c r="H40" s="807"/>
      <c r="I40" s="807"/>
      <c r="J40" s="807"/>
      <c r="K40" s="807"/>
      <c r="L40" s="663" t="s">
        <v>198</v>
      </c>
      <c r="M40" s="297"/>
      <c r="N40" s="297"/>
      <c r="O40" s="297"/>
      <c r="P40" s="297"/>
    </row>
    <row r="41" spans="1:16" ht="13.5">
      <c r="A41" s="297"/>
      <c r="B41" s="297"/>
      <c r="C41" s="297"/>
      <c r="D41" s="297"/>
      <c r="E41" s="297"/>
      <c r="F41" s="297"/>
      <c r="G41" s="297"/>
      <c r="H41" s="297"/>
      <c r="I41" s="297"/>
      <c r="J41" s="297"/>
      <c r="K41" s="297"/>
      <c r="L41" s="297"/>
      <c r="M41" s="297"/>
      <c r="N41" s="297"/>
      <c r="O41" s="297"/>
      <c r="P41" s="297"/>
    </row>
    <row r="42" spans="1:16" ht="15" thickBot="1">
      <c r="A42" s="12"/>
      <c r="B42" s="297"/>
      <c r="C42" s="297"/>
      <c r="D42" s="297"/>
      <c r="E42" s="297"/>
      <c r="F42" s="297"/>
      <c r="G42" s="297"/>
      <c r="H42" s="297"/>
      <c r="I42" s="297"/>
      <c r="J42" s="297"/>
      <c r="K42" s="297"/>
      <c r="L42" s="297"/>
      <c r="M42" s="297"/>
      <c r="N42" s="297"/>
      <c r="O42" s="297"/>
      <c r="P42" s="297"/>
    </row>
    <row r="43" spans="1:16" ht="18.75" thickBot="1" thickTop="1">
      <c r="A43" s="25"/>
      <c r="B43" s="17"/>
      <c r="C43" s="166"/>
      <c r="D43" s="167" t="s">
        <v>1</v>
      </c>
      <c r="E43" s="168" t="s">
        <v>2</v>
      </c>
      <c r="F43" s="168" t="s">
        <v>3</v>
      </c>
      <c r="G43" s="168" t="s">
        <v>4</v>
      </c>
      <c r="H43" s="168" t="s">
        <v>5</v>
      </c>
      <c r="I43" s="168" t="s">
        <v>6</v>
      </c>
      <c r="J43" s="168" t="s">
        <v>7</v>
      </c>
      <c r="K43" s="168" t="s">
        <v>8</v>
      </c>
      <c r="L43" s="168" t="s">
        <v>9</v>
      </c>
      <c r="M43" s="168" t="s">
        <v>10</v>
      </c>
      <c r="N43" s="168" t="s">
        <v>11</v>
      </c>
      <c r="O43" s="169" t="s">
        <v>12</v>
      </c>
      <c r="P43" s="170" t="s">
        <v>13</v>
      </c>
    </row>
    <row r="44" spans="1:16" ht="15" thickTop="1">
      <c r="A44" s="20"/>
      <c r="B44" s="392"/>
      <c r="C44" s="473" t="s">
        <v>34</v>
      </c>
      <c r="D44" s="616">
        <f aca="true" t="shared" si="23" ref="D44:O44">IF(D5="","",D5)</f>
        <v>781</v>
      </c>
      <c r="E44" s="489">
        <f t="shared" si="23"/>
        <v>787</v>
      </c>
      <c r="F44" s="489">
        <f t="shared" si="23"/>
        <v>827</v>
      </c>
      <c r="G44" s="489">
        <f t="shared" si="23"/>
        <v>761</v>
      </c>
      <c r="H44" s="489">
        <f t="shared" si="23"/>
        <v>798</v>
      </c>
      <c r="I44" s="489">
        <f t="shared" si="23"/>
        <v>877</v>
      </c>
      <c r="J44" s="489">
        <f t="shared" si="23"/>
        <v>799</v>
      </c>
      <c r="K44" s="489">
        <f t="shared" si="23"/>
        <v>828</v>
      </c>
      <c r="L44" s="489">
        <f t="shared" si="23"/>
        <v>791</v>
      </c>
      <c r="M44" s="489">
        <f t="shared" si="23"/>
        <v>664</v>
      </c>
      <c r="N44" s="489">
        <f t="shared" si="23"/>
        <v>767</v>
      </c>
      <c r="O44" s="490">
        <f t="shared" si="23"/>
        <v>720</v>
      </c>
      <c r="P44" s="485">
        <f>SUM(D44:O44)</f>
        <v>9400</v>
      </c>
    </row>
    <row r="45" spans="1:16" ht="14.25">
      <c r="A45" s="22"/>
      <c r="B45" s="395" t="s">
        <v>20</v>
      </c>
      <c r="C45" s="396" t="s">
        <v>35</v>
      </c>
      <c r="D45" s="491">
        <f>IF(D44="","",'2 利用関係(2)'!C5)</f>
        <v>947</v>
      </c>
      <c r="E45" s="492">
        <f>IF(E44="","",'2 利用関係(2)'!D5)</f>
        <v>1023</v>
      </c>
      <c r="F45" s="492">
        <f>IF(F44="","",'2 利用関係(2)'!E5)</f>
        <v>1138</v>
      </c>
      <c r="G45" s="492">
        <f>IF(G44="","",'2 利用関係(2)'!F5)</f>
        <v>977</v>
      </c>
      <c r="H45" s="492">
        <f>IF(H44="","",'2 利用関係(2)'!G5)</f>
        <v>974</v>
      </c>
      <c r="I45" s="492">
        <f>IF(I44="","",'2 利用関係(2)'!H5)</f>
        <v>1004</v>
      </c>
      <c r="J45" s="492">
        <f>IF(J44="","",'2 利用関係(2)'!I5)</f>
        <v>1129</v>
      </c>
      <c r="K45" s="492">
        <f>IF(K44="","",'2 利用関係(2)'!J5)</f>
        <v>1195</v>
      </c>
      <c r="L45" s="492">
        <f>IF(L44="","",'2 利用関係(2)'!K5)</f>
        <v>1079</v>
      </c>
      <c r="M45" s="492">
        <f>IF(M44="","",'2 利用関係(2)'!L5)</f>
        <v>1015</v>
      </c>
      <c r="N45" s="492">
        <f>IF(N44="","",'2 利用関係(2)'!M5)</f>
        <v>894</v>
      </c>
      <c r="O45" s="493">
        <f>IF(O44="","",'2 利用関係(2)'!N5)</f>
        <v>825</v>
      </c>
      <c r="P45" s="402">
        <f>SUM(D45:O45)</f>
        <v>12200</v>
      </c>
    </row>
    <row r="46" spans="1:16" s="264" customFormat="1" ht="14.25">
      <c r="A46" s="154" t="s">
        <v>21</v>
      </c>
      <c r="B46" s="403"/>
      <c r="C46" s="404" t="s">
        <v>36</v>
      </c>
      <c r="D46" s="619">
        <f>IF(D44="","",D44/D45)</f>
        <v>0.8247096092925026</v>
      </c>
      <c r="E46" s="306">
        <f>IF(E44="","",E44/E45)</f>
        <v>0.7693059628543499</v>
      </c>
      <c r="F46" s="306">
        <f aca="true" t="shared" si="24" ref="F46:O46">IF(F44="","",F44/F45)</f>
        <v>0.726713532513181</v>
      </c>
      <c r="G46" s="306">
        <f t="shared" si="24"/>
        <v>0.7789150460593655</v>
      </c>
      <c r="H46" s="306">
        <f t="shared" si="24"/>
        <v>0.8193018480492813</v>
      </c>
      <c r="I46" s="306">
        <f t="shared" si="24"/>
        <v>0.8735059760956175</v>
      </c>
      <c r="J46" s="306">
        <f t="shared" si="24"/>
        <v>0.7077059344552702</v>
      </c>
      <c r="K46" s="306">
        <f t="shared" si="24"/>
        <v>0.6928870292887029</v>
      </c>
      <c r="L46" s="306">
        <f t="shared" si="24"/>
        <v>0.7330861909175163</v>
      </c>
      <c r="M46" s="306">
        <f t="shared" si="24"/>
        <v>0.6541871921182266</v>
      </c>
      <c r="N46" s="306">
        <f t="shared" si="24"/>
        <v>0.8579418344519015</v>
      </c>
      <c r="O46" s="494">
        <f t="shared" si="24"/>
        <v>0.8727272727272727</v>
      </c>
      <c r="P46" s="495">
        <f>P44/P45</f>
        <v>0.7704918032786885</v>
      </c>
    </row>
    <row r="47" spans="1:16" ht="14.25">
      <c r="A47" s="22"/>
      <c r="B47" s="408"/>
      <c r="C47" s="409" t="s">
        <v>34</v>
      </c>
      <c r="D47" s="617">
        <f aca="true" t="shared" si="25" ref="D47:O47">IF(D7="","",D7)</f>
        <v>676</v>
      </c>
      <c r="E47" s="497">
        <f t="shared" si="25"/>
        <v>686</v>
      </c>
      <c r="F47" s="497">
        <f t="shared" si="25"/>
        <v>739</v>
      </c>
      <c r="G47" s="497">
        <f t="shared" si="25"/>
        <v>669</v>
      </c>
      <c r="H47" s="497">
        <f t="shared" si="25"/>
        <v>714</v>
      </c>
      <c r="I47" s="497">
        <f t="shared" si="25"/>
        <v>770</v>
      </c>
      <c r="J47" s="497">
        <f t="shared" si="25"/>
        <v>697</v>
      </c>
      <c r="K47" s="497">
        <f t="shared" si="25"/>
        <v>715</v>
      </c>
      <c r="L47" s="497">
        <f t="shared" si="25"/>
        <v>697</v>
      </c>
      <c r="M47" s="497">
        <f t="shared" si="25"/>
        <v>574</v>
      </c>
      <c r="N47" s="497">
        <f t="shared" si="25"/>
        <v>673</v>
      </c>
      <c r="O47" s="498">
        <f t="shared" si="25"/>
        <v>643</v>
      </c>
      <c r="P47" s="485">
        <f>SUM(D47:O47)</f>
        <v>8253</v>
      </c>
    </row>
    <row r="48" spans="1:16" ht="14.25">
      <c r="A48" s="22"/>
      <c r="B48" s="395" t="s">
        <v>22</v>
      </c>
      <c r="C48" s="396" t="s">
        <v>35</v>
      </c>
      <c r="D48" s="491">
        <f>IF(D47="","",'2 利用関係(2)'!C7)</f>
        <v>834</v>
      </c>
      <c r="E48" s="499">
        <f>IF(E47="","",'2 利用関係(2)'!D7)</f>
        <v>925</v>
      </c>
      <c r="F48" s="492">
        <f>IF(F47="","",'2 利用関係(2)'!E7)</f>
        <v>978</v>
      </c>
      <c r="G48" s="492">
        <f>IF(G47="","",'2 利用関係(2)'!F7)</f>
        <v>850</v>
      </c>
      <c r="H48" s="492">
        <f>IF(H47="","",'2 利用関係(2)'!G7)</f>
        <v>870</v>
      </c>
      <c r="I48" s="492">
        <f>IF(I47="","",'2 利用関係(2)'!H7)</f>
        <v>886</v>
      </c>
      <c r="J48" s="492">
        <f>IF(J47="","",'2 利用関係(2)'!I7)</f>
        <v>996</v>
      </c>
      <c r="K48" s="492">
        <f>IF(K47="","",'2 利用関係(2)'!J7)</f>
        <v>1072</v>
      </c>
      <c r="L48" s="492">
        <f>IF(L47="","",'2 利用関係(2)'!K7)</f>
        <v>938</v>
      </c>
      <c r="M48" s="492">
        <f>IF(M47="","",'2 利用関係(2)'!L7)</f>
        <v>897</v>
      </c>
      <c r="N48" s="500">
        <f>IF(N47="","",'2 利用関係(2)'!M7)</f>
        <v>787</v>
      </c>
      <c r="O48" s="501">
        <f>IF(O47="","",'2 利用関係(2)'!N7)</f>
        <v>744</v>
      </c>
      <c r="P48" s="346">
        <f>SUM(D48:O48)</f>
        <v>10777</v>
      </c>
    </row>
    <row r="49" spans="1:16" ht="14.25">
      <c r="A49" s="21"/>
      <c r="B49" s="413"/>
      <c r="C49" s="414" t="s">
        <v>36</v>
      </c>
      <c r="D49" s="306">
        <f>IF(D47="","",D47/D48)</f>
        <v>0.8105515587529976</v>
      </c>
      <c r="E49" s="306">
        <f>IF(E47="","",E47/E48)</f>
        <v>0.7416216216216216</v>
      </c>
      <c r="F49" s="306">
        <f aca="true" t="shared" si="26" ref="F49:O49">IF(F47="","",F47/F48)</f>
        <v>0.7556237218813906</v>
      </c>
      <c r="G49" s="306">
        <f t="shared" si="26"/>
        <v>0.7870588235294118</v>
      </c>
      <c r="H49" s="306">
        <f t="shared" si="26"/>
        <v>0.8206896551724138</v>
      </c>
      <c r="I49" s="306">
        <f t="shared" si="26"/>
        <v>0.8690744920993227</v>
      </c>
      <c r="J49" s="306">
        <f t="shared" si="26"/>
        <v>0.6997991967871486</v>
      </c>
      <c r="K49" s="306">
        <f t="shared" si="26"/>
        <v>0.6669776119402985</v>
      </c>
      <c r="L49" s="306">
        <f t="shared" si="26"/>
        <v>0.7430703624733476</v>
      </c>
      <c r="M49" s="306">
        <f t="shared" si="26"/>
        <v>0.6399108138238573</v>
      </c>
      <c r="N49" s="306">
        <f t="shared" si="26"/>
        <v>0.855146124523507</v>
      </c>
      <c r="O49" s="348">
        <f t="shared" si="26"/>
        <v>0.864247311827957</v>
      </c>
      <c r="P49" s="273">
        <f>P47/P48</f>
        <v>0.7657975317806439</v>
      </c>
    </row>
    <row r="50" spans="1:16" ht="14.25">
      <c r="A50" s="22" t="s">
        <v>23</v>
      </c>
      <c r="B50" s="408"/>
      <c r="C50" s="415" t="s">
        <v>34</v>
      </c>
      <c r="D50" s="483">
        <f>IF(D44="","",D44-D47)</f>
        <v>105</v>
      </c>
      <c r="E50" s="312">
        <f>IF(E44="","",E44-E47)</f>
        <v>101</v>
      </c>
      <c r="F50" s="312">
        <f aca="true" t="shared" si="27" ref="F50:O50">IF(F44="","",F44-F47)</f>
        <v>88</v>
      </c>
      <c r="G50" s="312">
        <f t="shared" si="27"/>
        <v>92</v>
      </c>
      <c r="H50" s="312">
        <f t="shared" si="27"/>
        <v>84</v>
      </c>
      <c r="I50" s="312">
        <f t="shared" si="27"/>
        <v>107</v>
      </c>
      <c r="J50" s="312">
        <f t="shared" si="27"/>
        <v>102</v>
      </c>
      <c r="K50" s="312">
        <f t="shared" si="27"/>
        <v>113</v>
      </c>
      <c r="L50" s="312">
        <f t="shared" si="27"/>
        <v>94</v>
      </c>
      <c r="M50" s="312">
        <f t="shared" si="27"/>
        <v>90</v>
      </c>
      <c r="N50" s="312">
        <f t="shared" si="27"/>
        <v>94</v>
      </c>
      <c r="O50" s="372">
        <f t="shared" si="27"/>
        <v>77</v>
      </c>
      <c r="P50" s="366">
        <f>SUM(D50:O50)</f>
        <v>1147</v>
      </c>
    </row>
    <row r="51" spans="1:16" ht="14.25">
      <c r="A51" s="22"/>
      <c r="B51" s="395" t="s">
        <v>18</v>
      </c>
      <c r="C51" s="416" t="s">
        <v>35</v>
      </c>
      <c r="D51" s="502">
        <f>IF(D45="","",D45-D48)</f>
        <v>113</v>
      </c>
      <c r="E51" s="399">
        <f>IF(E45="","",E45-E48)</f>
        <v>98</v>
      </c>
      <c r="F51" s="399">
        <f aca="true" t="shared" si="28" ref="F51:O51">IF(F45="","",F45-F48)</f>
        <v>160</v>
      </c>
      <c r="G51" s="399">
        <f t="shared" si="28"/>
        <v>127</v>
      </c>
      <c r="H51" s="399">
        <f t="shared" si="28"/>
        <v>104</v>
      </c>
      <c r="I51" s="399">
        <f t="shared" si="28"/>
        <v>118</v>
      </c>
      <c r="J51" s="399">
        <f t="shared" si="28"/>
        <v>133</v>
      </c>
      <c r="K51" s="399">
        <f t="shared" si="28"/>
        <v>123</v>
      </c>
      <c r="L51" s="399">
        <f t="shared" si="28"/>
        <v>141</v>
      </c>
      <c r="M51" s="399">
        <f t="shared" si="28"/>
        <v>118</v>
      </c>
      <c r="N51" s="399">
        <f t="shared" si="28"/>
        <v>107</v>
      </c>
      <c r="O51" s="417">
        <f t="shared" si="28"/>
        <v>81</v>
      </c>
      <c r="P51" s="418">
        <f>SUM(D51:O51)</f>
        <v>1423</v>
      </c>
    </row>
    <row r="52" spans="1:16" s="264" customFormat="1" ht="15" thickBot="1">
      <c r="A52" s="155"/>
      <c r="B52" s="419"/>
      <c r="C52" s="420" t="s">
        <v>36</v>
      </c>
      <c r="D52" s="503">
        <f>IF(D50="","",D50/D51)</f>
        <v>0.9292035398230089</v>
      </c>
      <c r="E52" s="339">
        <f>IF(E50="","",E50/E51)</f>
        <v>1.030612244897959</v>
      </c>
      <c r="F52" s="339">
        <f aca="true" t="shared" si="29" ref="F52:O52">IF(F50="","",F50/F51)</f>
        <v>0.55</v>
      </c>
      <c r="G52" s="339">
        <f t="shared" si="29"/>
        <v>0.7244094488188977</v>
      </c>
      <c r="H52" s="339">
        <f t="shared" si="29"/>
        <v>0.8076923076923077</v>
      </c>
      <c r="I52" s="339">
        <f t="shared" si="29"/>
        <v>0.9067796610169492</v>
      </c>
      <c r="J52" s="339">
        <f t="shared" si="29"/>
        <v>0.7669172932330827</v>
      </c>
      <c r="K52" s="339">
        <f t="shared" si="29"/>
        <v>0.9186991869918699</v>
      </c>
      <c r="L52" s="339">
        <f t="shared" si="29"/>
        <v>0.6666666666666666</v>
      </c>
      <c r="M52" s="339">
        <f t="shared" si="29"/>
        <v>0.7627118644067796</v>
      </c>
      <c r="N52" s="339">
        <f t="shared" si="29"/>
        <v>0.8785046728971962</v>
      </c>
      <c r="O52" s="358">
        <f t="shared" si="29"/>
        <v>0.9506172839506173</v>
      </c>
      <c r="P52" s="379">
        <f>P50/P51</f>
        <v>0.8060435699226985</v>
      </c>
    </row>
    <row r="53" spans="1:16" ht="15" thickTop="1">
      <c r="A53" s="22"/>
      <c r="B53" s="395"/>
      <c r="C53" s="393" t="s">
        <v>34</v>
      </c>
      <c r="D53" s="504">
        <f aca="true" t="shared" si="30" ref="D53:O53">IF(D11="","",D11)</f>
        <v>695</v>
      </c>
      <c r="E53" s="505">
        <f t="shared" si="30"/>
        <v>626</v>
      </c>
      <c r="F53" s="505">
        <f t="shared" si="30"/>
        <v>548</v>
      </c>
      <c r="G53" s="505">
        <f t="shared" si="30"/>
        <v>857</v>
      </c>
      <c r="H53" s="505">
        <f t="shared" si="30"/>
        <v>643</v>
      </c>
      <c r="I53" s="505">
        <f t="shared" si="30"/>
        <v>719</v>
      </c>
      <c r="J53" s="505">
        <f t="shared" si="30"/>
        <v>733</v>
      </c>
      <c r="K53" s="505">
        <f t="shared" si="30"/>
        <v>717</v>
      </c>
      <c r="L53" s="505">
        <f t="shared" si="30"/>
        <v>727</v>
      </c>
      <c r="M53" s="505">
        <f t="shared" si="30"/>
        <v>650</v>
      </c>
      <c r="N53" s="505">
        <f t="shared" si="30"/>
        <v>516</v>
      </c>
      <c r="O53" s="506">
        <f t="shared" si="30"/>
        <v>917</v>
      </c>
      <c r="P53" s="423">
        <f>SUM(D53:O53)</f>
        <v>8348</v>
      </c>
    </row>
    <row r="54" spans="1:16" ht="14.25">
      <c r="A54" s="22"/>
      <c r="B54" s="395" t="s">
        <v>20</v>
      </c>
      <c r="C54" s="396" t="s">
        <v>35</v>
      </c>
      <c r="D54" s="507">
        <f>IF(D53="","",'2 利用関係(2)'!C11)</f>
        <v>662</v>
      </c>
      <c r="E54" s="331">
        <f>IF(E53="","",'2 利用関係(2)'!D11)</f>
        <v>524</v>
      </c>
      <c r="F54" s="331">
        <f>IF(F53="","",'2 利用関係(2)'!E11)</f>
        <v>608</v>
      </c>
      <c r="G54" s="331">
        <f>IF(G53="","",'2 利用関係(2)'!F11)</f>
        <v>724</v>
      </c>
      <c r="H54" s="331">
        <f>IF(H53="","",'2 利用関係(2)'!G11)</f>
        <v>610</v>
      </c>
      <c r="I54" s="331">
        <f>IF(I53="","",'2 利用関係(2)'!H11)</f>
        <v>847</v>
      </c>
      <c r="J54" s="331">
        <f>IF(J53="","",'2 利用関係(2)'!I11)</f>
        <v>795</v>
      </c>
      <c r="K54" s="331">
        <f>IF(K53="","",'2 利用関係(2)'!J11)</f>
        <v>915</v>
      </c>
      <c r="L54" s="331">
        <f>IF(L53="","",'2 利用関係(2)'!K11)</f>
        <v>905</v>
      </c>
      <c r="M54" s="331">
        <f>IF(M53="","",'2 利用関係(2)'!L11)</f>
        <v>731</v>
      </c>
      <c r="N54" s="331">
        <f>IF(N53="","",'2 利用関係(2)'!M11)</f>
        <v>908</v>
      </c>
      <c r="O54" s="333">
        <f>IF(O53="","",'2 利用関係(2)'!N11)</f>
        <v>703</v>
      </c>
      <c r="P54" s="386">
        <f>SUM(D54:O54)</f>
        <v>8932</v>
      </c>
    </row>
    <row r="55" spans="1:16" s="264" customFormat="1" ht="14.25">
      <c r="A55" s="154" t="s">
        <v>24</v>
      </c>
      <c r="B55" s="403"/>
      <c r="C55" s="404" t="s">
        <v>36</v>
      </c>
      <c r="D55" s="508">
        <f>IF(D53="","",D53/D54)</f>
        <v>1.0498489425981874</v>
      </c>
      <c r="E55" s="354">
        <f aca="true" t="shared" si="31" ref="E55:O55">IF(E53="","",E53/E54)</f>
        <v>1.1946564885496183</v>
      </c>
      <c r="F55" s="354">
        <f t="shared" si="31"/>
        <v>0.9013157894736842</v>
      </c>
      <c r="G55" s="354">
        <f t="shared" si="31"/>
        <v>1.1837016574585635</v>
      </c>
      <c r="H55" s="354">
        <f t="shared" si="31"/>
        <v>1.0540983606557377</v>
      </c>
      <c r="I55" s="354">
        <f t="shared" si="31"/>
        <v>0.8488783943329398</v>
      </c>
      <c r="J55" s="354">
        <f t="shared" si="31"/>
        <v>0.9220125786163522</v>
      </c>
      <c r="K55" s="354">
        <f t="shared" si="31"/>
        <v>0.7836065573770492</v>
      </c>
      <c r="L55" s="354">
        <f t="shared" si="31"/>
        <v>0.8033149171270718</v>
      </c>
      <c r="M55" s="354">
        <f t="shared" si="31"/>
        <v>0.8891928864569083</v>
      </c>
      <c r="N55" s="354">
        <f t="shared" si="31"/>
        <v>0.5682819383259912</v>
      </c>
      <c r="O55" s="364">
        <f t="shared" si="31"/>
        <v>1.3044096728307255</v>
      </c>
      <c r="P55" s="270">
        <f>P53/P54</f>
        <v>0.9346171070309002</v>
      </c>
    </row>
    <row r="56" spans="1:16" ht="14.25">
      <c r="A56" s="22"/>
      <c r="B56" s="408"/>
      <c r="C56" s="409" t="s">
        <v>34</v>
      </c>
      <c r="D56" s="496">
        <f aca="true" t="shared" si="32" ref="D56:O56">IF(D13="","",D13)</f>
        <v>294</v>
      </c>
      <c r="E56" s="497">
        <f t="shared" si="32"/>
        <v>357</v>
      </c>
      <c r="F56" s="497">
        <f t="shared" si="32"/>
        <v>331</v>
      </c>
      <c r="G56" s="497">
        <f t="shared" si="32"/>
        <v>413</v>
      </c>
      <c r="H56" s="497">
        <f t="shared" si="32"/>
        <v>323</v>
      </c>
      <c r="I56" s="497">
        <f t="shared" si="32"/>
        <v>301</v>
      </c>
      <c r="J56" s="497">
        <f t="shared" si="32"/>
        <v>462</v>
      </c>
      <c r="K56" s="497">
        <f t="shared" si="32"/>
        <v>373</v>
      </c>
      <c r="L56" s="497">
        <f t="shared" si="32"/>
        <v>373</v>
      </c>
      <c r="M56" s="497">
        <f t="shared" si="32"/>
        <v>363</v>
      </c>
      <c r="N56" s="497">
        <f t="shared" si="32"/>
        <v>272</v>
      </c>
      <c r="O56" s="498">
        <f t="shared" si="32"/>
        <v>293</v>
      </c>
      <c r="P56" s="485">
        <f>SUM(D56:O56)</f>
        <v>4155</v>
      </c>
    </row>
    <row r="57" spans="1:16" ht="14.25">
      <c r="A57" s="22"/>
      <c r="B57" s="395" t="s">
        <v>22</v>
      </c>
      <c r="C57" s="396" t="s">
        <v>35</v>
      </c>
      <c r="D57" s="491">
        <f>IF(D56="","",'2 利用関係(2)'!C13)</f>
        <v>328</v>
      </c>
      <c r="E57" s="492">
        <f>IF(E56="","",'2 利用関係(2)'!D13)</f>
        <v>245</v>
      </c>
      <c r="F57" s="492">
        <f>IF(F56="","",'2 利用関係(2)'!E13)</f>
        <v>204</v>
      </c>
      <c r="G57" s="492">
        <f>IF(G56="","",'2 利用関係(2)'!F13)</f>
        <v>301</v>
      </c>
      <c r="H57" s="492">
        <f>IF(H56="","",'2 利用関係(2)'!G13)</f>
        <v>279</v>
      </c>
      <c r="I57" s="492">
        <f>IF(I56="","",'2 利用関係(2)'!H13)</f>
        <v>401</v>
      </c>
      <c r="J57" s="492">
        <f>IF(J56="","",'2 利用関係(2)'!I13)</f>
        <v>449</v>
      </c>
      <c r="K57" s="492">
        <f>IF(K56="","",'2 利用関係(2)'!J13)</f>
        <v>547</v>
      </c>
      <c r="L57" s="492">
        <f>IF(L56="","",'2 利用関係(2)'!K13)</f>
        <v>474</v>
      </c>
      <c r="M57" s="492">
        <f>IF(M56="","",'2 利用関係(2)'!L13)</f>
        <v>447</v>
      </c>
      <c r="N57" s="492">
        <f>IF(N56="","",'2 利用関係(2)'!M13)</f>
        <v>468</v>
      </c>
      <c r="O57" s="493">
        <f>IF(O56="","",'2 利用関係(2)'!N13)</f>
        <v>369</v>
      </c>
      <c r="P57" s="388">
        <f>SUM(D57:O57)</f>
        <v>4512</v>
      </c>
    </row>
    <row r="58" spans="1:16" s="264" customFormat="1" ht="14.25">
      <c r="A58" s="154"/>
      <c r="B58" s="403"/>
      <c r="C58" s="404" t="s">
        <v>36</v>
      </c>
      <c r="D58" s="508">
        <f>IF(D56="","",D56/D57)</f>
        <v>0.8963414634146342</v>
      </c>
      <c r="E58" s="354">
        <f aca="true" t="shared" si="33" ref="E58:O58">IF(E56="","",E56/E57)</f>
        <v>1.457142857142857</v>
      </c>
      <c r="F58" s="354">
        <f t="shared" si="33"/>
        <v>1.6225490196078431</v>
      </c>
      <c r="G58" s="354">
        <f t="shared" si="33"/>
        <v>1.372093023255814</v>
      </c>
      <c r="H58" s="354">
        <f t="shared" si="33"/>
        <v>1.157706093189964</v>
      </c>
      <c r="I58" s="354">
        <f t="shared" si="33"/>
        <v>0.7506234413965087</v>
      </c>
      <c r="J58" s="354">
        <f t="shared" si="33"/>
        <v>1.0289532293986636</v>
      </c>
      <c r="K58" s="354">
        <f t="shared" si="33"/>
        <v>0.6819012797074955</v>
      </c>
      <c r="L58" s="354">
        <f t="shared" si="33"/>
        <v>0.7869198312236287</v>
      </c>
      <c r="M58" s="354">
        <f t="shared" si="33"/>
        <v>0.8120805369127517</v>
      </c>
      <c r="N58" s="354">
        <f t="shared" si="33"/>
        <v>0.5811965811965812</v>
      </c>
      <c r="O58" s="364">
        <f t="shared" si="33"/>
        <v>0.7940379403794038</v>
      </c>
      <c r="P58" s="273">
        <f>P56/P57</f>
        <v>0.9208776595744681</v>
      </c>
    </row>
    <row r="59" spans="1:16" ht="14.25">
      <c r="A59" s="22" t="s">
        <v>23</v>
      </c>
      <c r="B59" s="408"/>
      <c r="C59" s="409" t="s">
        <v>34</v>
      </c>
      <c r="D59" s="509">
        <f>IF(D53="","",D53-D56)</f>
        <v>401</v>
      </c>
      <c r="E59" s="312">
        <f aca="true" t="shared" si="34" ref="E59:O59">IF(E53="","",E53-E56)</f>
        <v>269</v>
      </c>
      <c r="F59" s="312">
        <f t="shared" si="34"/>
        <v>217</v>
      </c>
      <c r="G59" s="312">
        <f t="shared" si="34"/>
        <v>444</v>
      </c>
      <c r="H59" s="312">
        <f t="shared" si="34"/>
        <v>320</v>
      </c>
      <c r="I59" s="312">
        <f t="shared" si="34"/>
        <v>418</v>
      </c>
      <c r="J59" s="312">
        <f t="shared" si="34"/>
        <v>271</v>
      </c>
      <c r="K59" s="312">
        <f t="shared" si="34"/>
        <v>344</v>
      </c>
      <c r="L59" s="312">
        <f t="shared" si="34"/>
        <v>354</v>
      </c>
      <c r="M59" s="312">
        <f t="shared" si="34"/>
        <v>287</v>
      </c>
      <c r="N59" s="312">
        <f t="shared" si="34"/>
        <v>244</v>
      </c>
      <c r="O59" s="372">
        <f t="shared" si="34"/>
        <v>624</v>
      </c>
      <c r="P59" s="424">
        <f>SUM(D59:O59)</f>
        <v>4193</v>
      </c>
    </row>
    <row r="60" spans="1:16" ht="14.25">
      <c r="A60" s="22"/>
      <c r="B60" s="395" t="s">
        <v>18</v>
      </c>
      <c r="C60" s="396" t="s">
        <v>35</v>
      </c>
      <c r="D60" s="510">
        <f>IF(D59="","",D54-D57)</f>
        <v>334</v>
      </c>
      <c r="E60" s="399">
        <f aca="true" t="shared" si="35" ref="E60:O60">IF(E59="","",E54-E57)</f>
        <v>279</v>
      </c>
      <c r="F60" s="399">
        <f t="shared" si="35"/>
        <v>404</v>
      </c>
      <c r="G60" s="399">
        <f t="shared" si="35"/>
        <v>423</v>
      </c>
      <c r="H60" s="399">
        <f t="shared" si="35"/>
        <v>331</v>
      </c>
      <c r="I60" s="399">
        <f t="shared" si="35"/>
        <v>446</v>
      </c>
      <c r="J60" s="399">
        <f t="shared" si="35"/>
        <v>346</v>
      </c>
      <c r="K60" s="399">
        <f t="shared" si="35"/>
        <v>368</v>
      </c>
      <c r="L60" s="399">
        <f t="shared" si="35"/>
        <v>431</v>
      </c>
      <c r="M60" s="399">
        <f t="shared" si="35"/>
        <v>284</v>
      </c>
      <c r="N60" s="399">
        <f t="shared" si="35"/>
        <v>440</v>
      </c>
      <c r="O60" s="417">
        <f t="shared" si="35"/>
        <v>334</v>
      </c>
      <c r="P60" s="425">
        <f>SUM(D60:O60)</f>
        <v>4420</v>
      </c>
    </row>
    <row r="61" spans="1:16" s="264" customFormat="1" ht="15" thickBot="1">
      <c r="A61" s="155"/>
      <c r="B61" s="419"/>
      <c r="C61" s="426" t="s">
        <v>36</v>
      </c>
      <c r="D61" s="511">
        <f>IF(D59="","",D59/D60)</f>
        <v>1.2005988023952097</v>
      </c>
      <c r="E61" s="377">
        <f aca="true" t="shared" si="36" ref="E61:O61">IF(E59="","",E59/E60)</f>
        <v>0.96415770609319</v>
      </c>
      <c r="F61" s="377">
        <f t="shared" si="36"/>
        <v>0.5371287128712872</v>
      </c>
      <c r="G61" s="377">
        <f t="shared" si="36"/>
        <v>1.049645390070922</v>
      </c>
      <c r="H61" s="377">
        <f t="shared" si="36"/>
        <v>0.9667673716012085</v>
      </c>
      <c r="I61" s="377">
        <f t="shared" si="36"/>
        <v>0.9372197309417041</v>
      </c>
      <c r="J61" s="377">
        <f t="shared" si="36"/>
        <v>0.7832369942196532</v>
      </c>
      <c r="K61" s="377">
        <f t="shared" si="36"/>
        <v>0.9347826086956522</v>
      </c>
      <c r="L61" s="377">
        <f t="shared" si="36"/>
        <v>0.8213457076566125</v>
      </c>
      <c r="M61" s="377">
        <f t="shared" si="36"/>
        <v>1.0105633802816902</v>
      </c>
      <c r="N61" s="377">
        <f t="shared" si="36"/>
        <v>0.5545454545454546</v>
      </c>
      <c r="O61" s="378">
        <f t="shared" si="36"/>
        <v>1.8682634730538923</v>
      </c>
      <c r="P61" s="379">
        <f>P59/P60</f>
        <v>0.9486425339366515</v>
      </c>
    </row>
    <row r="62" spans="1:16" ht="15" thickTop="1">
      <c r="A62" s="24"/>
      <c r="B62" s="428"/>
      <c r="C62" s="429" t="s">
        <v>34</v>
      </c>
      <c r="D62" s="512">
        <f aca="true" t="shared" si="37" ref="D62:O62">IF(D17="","",D17)</f>
        <v>1</v>
      </c>
      <c r="E62" s="513">
        <f t="shared" si="37"/>
        <v>2</v>
      </c>
      <c r="F62" s="513">
        <f t="shared" si="37"/>
        <v>4</v>
      </c>
      <c r="G62" s="513">
        <f t="shared" si="37"/>
        <v>1</v>
      </c>
      <c r="H62" s="513">
        <f t="shared" si="37"/>
        <v>0</v>
      </c>
      <c r="I62" s="513">
        <f t="shared" si="37"/>
        <v>2</v>
      </c>
      <c r="J62" s="513">
        <f t="shared" si="37"/>
        <v>4</v>
      </c>
      <c r="K62" s="513">
        <f t="shared" si="37"/>
        <v>6</v>
      </c>
      <c r="L62" s="513">
        <f t="shared" si="37"/>
        <v>6</v>
      </c>
      <c r="M62" s="513">
        <f t="shared" si="37"/>
        <v>6</v>
      </c>
      <c r="N62" s="513">
        <f t="shared" si="37"/>
        <v>3</v>
      </c>
      <c r="O62" s="514">
        <f t="shared" si="37"/>
        <v>1</v>
      </c>
      <c r="P62" s="423">
        <f>SUM(D62:O62)</f>
        <v>36</v>
      </c>
    </row>
    <row r="63" spans="1:16" ht="14.25">
      <c r="A63" s="24"/>
      <c r="B63" s="428" t="s">
        <v>20</v>
      </c>
      <c r="C63" s="433" t="s">
        <v>35</v>
      </c>
      <c r="D63" s="515">
        <f>IF(D62="","",'2 利用関係(2)'!C17)</f>
        <v>18</v>
      </c>
      <c r="E63" s="516">
        <f>IF(E62="","",'2 利用関係(2)'!D17)</f>
        <v>2</v>
      </c>
      <c r="F63" s="516">
        <f>IF(F62="","",'2 利用関係(2)'!E17)</f>
        <v>2</v>
      </c>
      <c r="G63" s="516">
        <f>IF(G62="","",'2 利用関係(2)'!F17)</f>
        <v>8</v>
      </c>
      <c r="H63" s="516">
        <f>IF(H62="","",'2 利用関係(2)'!G17)</f>
        <v>3</v>
      </c>
      <c r="I63" s="516">
        <f>IF(I62="","",'2 利用関係(2)'!H17)</f>
        <v>2</v>
      </c>
      <c r="J63" s="516">
        <f>IF(J62="","",'2 利用関係(2)'!I17)</f>
        <v>5</v>
      </c>
      <c r="K63" s="516">
        <f>IF(K62="","",'2 利用関係(2)'!J17)</f>
        <v>32</v>
      </c>
      <c r="L63" s="516">
        <f>IF(L62="","",'2 利用関係(2)'!K17)</f>
        <v>19</v>
      </c>
      <c r="M63" s="516">
        <f>IF(M62="","",'2 利用関係(2)'!L17)</f>
        <v>5</v>
      </c>
      <c r="N63" s="516">
        <f>IF(N62="","",'2 利用関係(2)'!M17)</f>
        <v>1</v>
      </c>
      <c r="O63" s="517">
        <f>IF(O62="","",'2 利用関係(2)'!N17)</f>
        <v>58</v>
      </c>
      <c r="P63" s="386">
        <f>SUM(D63:O63)</f>
        <v>155</v>
      </c>
    </row>
    <row r="64" spans="1:16" s="264" customFormat="1" ht="14.25">
      <c r="A64" s="156" t="s">
        <v>25</v>
      </c>
      <c r="B64" s="437"/>
      <c r="C64" s="438" t="s">
        <v>36</v>
      </c>
      <c r="D64" s="518">
        <f>IF(D62="","",D62/D63)</f>
        <v>0.05555555555555555</v>
      </c>
      <c r="E64" s="354">
        <f>IF(E62="","",E62/E63)</f>
        <v>1</v>
      </c>
      <c r="F64" s="354">
        <f aca="true" t="shared" si="38" ref="F64:O64">IF(F62="","",F62/F63)</f>
        <v>2</v>
      </c>
      <c r="G64" s="354">
        <f t="shared" si="38"/>
        <v>0.125</v>
      </c>
      <c r="H64" s="354">
        <f t="shared" si="38"/>
        <v>0</v>
      </c>
      <c r="I64" s="354">
        <f t="shared" si="38"/>
        <v>1</v>
      </c>
      <c r="J64" s="354">
        <f t="shared" si="38"/>
        <v>0.8</v>
      </c>
      <c r="K64" s="354">
        <f t="shared" si="38"/>
        <v>0.1875</v>
      </c>
      <c r="L64" s="354">
        <f t="shared" si="38"/>
        <v>0.3157894736842105</v>
      </c>
      <c r="M64" s="354">
        <f t="shared" si="38"/>
        <v>1.2</v>
      </c>
      <c r="N64" s="354">
        <f t="shared" si="38"/>
        <v>3</v>
      </c>
      <c r="O64" s="364">
        <f t="shared" si="38"/>
        <v>0.017241379310344827</v>
      </c>
      <c r="P64" s="440">
        <f>P62/P63</f>
        <v>0.23225806451612904</v>
      </c>
    </row>
    <row r="65" spans="1:16" ht="14.25">
      <c r="A65" s="24"/>
      <c r="B65" s="441"/>
      <c r="C65" s="442" t="s">
        <v>34</v>
      </c>
      <c r="D65" s="519">
        <f aca="true" t="shared" si="39" ref="D65:O65">IF(D19="","",D19)</f>
        <v>1</v>
      </c>
      <c r="E65" s="475">
        <f t="shared" si="39"/>
        <v>1</v>
      </c>
      <c r="F65" s="475">
        <f t="shared" si="39"/>
        <v>4</v>
      </c>
      <c r="G65" s="475">
        <f t="shared" si="39"/>
        <v>0</v>
      </c>
      <c r="H65" s="475">
        <f t="shared" si="39"/>
        <v>0</v>
      </c>
      <c r="I65" s="475">
        <f t="shared" si="39"/>
        <v>2</v>
      </c>
      <c r="J65" s="475">
        <f t="shared" si="39"/>
        <v>3</v>
      </c>
      <c r="K65" s="475">
        <f t="shared" si="39"/>
        <v>6</v>
      </c>
      <c r="L65" s="475">
        <f t="shared" si="39"/>
        <v>6</v>
      </c>
      <c r="M65" s="475">
        <f t="shared" si="39"/>
        <v>6</v>
      </c>
      <c r="N65" s="475">
        <f t="shared" si="39"/>
        <v>3</v>
      </c>
      <c r="O65" s="476">
        <f t="shared" si="39"/>
        <v>1</v>
      </c>
      <c r="P65" s="411">
        <f>SUM(D65:O65)</f>
        <v>33</v>
      </c>
    </row>
    <row r="66" spans="1:16" ht="14.25">
      <c r="A66" s="24"/>
      <c r="B66" s="428" t="s">
        <v>22</v>
      </c>
      <c r="C66" s="433" t="s">
        <v>35</v>
      </c>
      <c r="D66" s="515">
        <f>IF(D65="","",'2 利用関係(2)'!C19)</f>
        <v>17</v>
      </c>
      <c r="E66" s="516">
        <f>IF(E65="","",'2 利用関係(2)'!D19)</f>
        <v>1</v>
      </c>
      <c r="F66" s="516">
        <f>IF(F65="","",'2 利用関係(2)'!E19)</f>
        <v>2</v>
      </c>
      <c r="G66" s="516">
        <f>IF(G65="","",'2 利用関係(2)'!F19)</f>
        <v>7</v>
      </c>
      <c r="H66" s="516">
        <f>IF(H65="","",'2 利用関係(2)'!G19)</f>
        <v>3</v>
      </c>
      <c r="I66" s="516">
        <f>IF(I65="","",'2 利用関係(2)'!H19)</f>
        <v>2</v>
      </c>
      <c r="J66" s="516">
        <f>IF(J65="","",'2 利用関係(2)'!I19)</f>
        <v>2</v>
      </c>
      <c r="K66" s="516">
        <f>IF(K65="","",'2 利用関係(2)'!J19)</f>
        <v>2</v>
      </c>
      <c r="L66" s="516">
        <f>IF(L65="","",'2 利用関係(2)'!K19)</f>
        <v>19</v>
      </c>
      <c r="M66" s="516">
        <f>IF(M65="","",'2 利用関係(2)'!L19)</f>
        <v>5</v>
      </c>
      <c r="N66" s="516">
        <f>IF(N65="","",'2 利用関係(2)'!M19)</f>
        <v>1</v>
      </c>
      <c r="O66" s="517">
        <f>IF(O65="","",'2 利用関係(2)'!N19)</f>
        <v>4</v>
      </c>
      <c r="P66" s="418">
        <f>SUM(D66:O66)</f>
        <v>65</v>
      </c>
    </row>
    <row r="67" spans="1:16" s="264" customFormat="1" ht="14.25">
      <c r="A67" s="156"/>
      <c r="B67" s="437"/>
      <c r="C67" s="446" t="s">
        <v>36</v>
      </c>
      <c r="D67" s="520">
        <f>IF(D65="","",D65/D66)</f>
        <v>0.058823529411764705</v>
      </c>
      <c r="E67" s="447">
        <f>IF(E65="","",E65/E66)</f>
        <v>1</v>
      </c>
      <c r="F67" s="447">
        <f aca="true" t="shared" si="40" ref="F67:O67">IF(F65="","",F65/F66)</f>
        <v>2</v>
      </c>
      <c r="G67" s="447">
        <f t="shared" si="40"/>
        <v>0</v>
      </c>
      <c r="H67" s="447">
        <f t="shared" si="40"/>
        <v>0</v>
      </c>
      <c r="I67" s="447">
        <f t="shared" si="40"/>
        <v>1</v>
      </c>
      <c r="J67" s="447">
        <f t="shared" si="40"/>
        <v>1.5</v>
      </c>
      <c r="K67" s="447">
        <f t="shared" si="40"/>
        <v>3</v>
      </c>
      <c r="L67" s="447">
        <f t="shared" si="40"/>
        <v>0.3157894736842105</v>
      </c>
      <c r="M67" s="447">
        <f t="shared" si="40"/>
        <v>1.2</v>
      </c>
      <c r="N67" s="447">
        <f t="shared" si="40"/>
        <v>3</v>
      </c>
      <c r="O67" s="353">
        <f t="shared" si="40"/>
        <v>0.25</v>
      </c>
      <c r="P67" s="448">
        <f>P65/P66</f>
        <v>0.5076923076923077</v>
      </c>
    </row>
    <row r="68" spans="1:16" ht="14.25">
      <c r="A68" s="24" t="s">
        <v>26</v>
      </c>
      <c r="B68" s="441"/>
      <c r="C68" s="442" t="s">
        <v>34</v>
      </c>
      <c r="D68" s="521">
        <f>IF(D62="","",D62-D65)</f>
        <v>0</v>
      </c>
      <c r="E68" s="521">
        <f>IF(E62="","",E62-E65)</f>
        <v>1</v>
      </c>
      <c r="F68" s="521">
        <f aca="true" t="shared" si="41" ref="F68:O68">IF(F62="","",F62-F65)</f>
        <v>0</v>
      </c>
      <c r="G68" s="521">
        <f t="shared" si="41"/>
        <v>1</v>
      </c>
      <c r="H68" s="521">
        <f t="shared" si="41"/>
        <v>0</v>
      </c>
      <c r="I68" s="521">
        <f t="shared" si="41"/>
        <v>0</v>
      </c>
      <c r="J68" s="521">
        <f t="shared" si="41"/>
        <v>1</v>
      </c>
      <c r="K68" s="521">
        <f t="shared" si="41"/>
        <v>0</v>
      </c>
      <c r="L68" s="521">
        <f t="shared" si="41"/>
        <v>0</v>
      </c>
      <c r="M68" s="521">
        <f t="shared" si="41"/>
        <v>0</v>
      </c>
      <c r="N68" s="521">
        <f t="shared" si="41"/>
        <v>0</v>
      </c>
      <c r="O68" s="385">
        <f t="shared" si="41"/>
        <v>0</v>
      </c>
      <c r="P68" s="366">
        <f>SUM(D68:O68)</f>
        <v>3</v>
      </c>
    </row>
    <row r="69" spans="1:16" ht="14.25">
      <c r="A69" s="24"/>
      <c r="B69" s="428" t="s">
        <v>18</v>
      </c>
      <c r="C69" s="433" t="s">
        <v>35</v>
      </c>
      <c r="D69" s="449">
        <f>IF(D68="","",D63-D66)</f>
        <v>1</v>
      </c>
      <c r="E69" s="449">
        <f>IF(E68="","",E63-E66)</f>
        <v>1</v>
      </c>
      <c r="F69" s="449">
        <f aca="true" t="shared" si="42" ref="F69:O69">IF(F68="","",F63-F66)</f>
        <v>0</v>
      </c>
      <c r="G69" s="449">
        <f t="shared" si="42"/>
        <v>1</v>
      </c>
      <c r="H69" s="449">
        <f t="shared" si="42"/>
        <v>0</v>
      </c>
      <c r="I69" s="449">
        <f t="shared" si="42"/>
        <v>0</v>
      </c>
      <c r="J69" s="449">
        <f t="shared" si="42"/>
        <v>3</v>
      </c>
      <c r="K69" s="449">
        <f t="shared" si="42"/>
        <v>30</v>
      </c>
      <c r="L69" s="449">
        <f t="shared" si="42"/>
        <v>0</v>
      </c>
      <c r="M69" s="449">
        <f t="shared" si="42"/>
        <v>0</v>
      </c>
      <c r="N69" s="449">
        <f t="shared" si="42"/>
        <v>0</v>
      </c>
      <c r="O69" s="417">
        <f t="shared" si="42"/>
        <v>54</v>
      </c>
      <c r="P69" s="418">
        <f>SUM(D69:O69)</f>
        <v>90</v>
      </c>
    </row>
    <row r="70" spans="1:16" s="264" customFormat="1" ht="15" thickBot="1">
      <c r="A70" s="156"/>
      <c r="B70" s="451"/>
      <c r="C70" s="452" t="s">
        <v>36</v>
      </c>
      <c r="D70" s="522">
        <f>IF(D68="","",D68/D69)</f>
        <v>0</v>
      </c>
      <c r="E70" s="522">
        <f>IF(E68="","",E68/E69)</f>
        <v>1</v>
      </c>
      <c r="F70" s="522">
        <f>IF(F68=0,"",IF(F68="","",F68/F69))</f>
      </c>
      <c r="G70" s="522">
        <f aca="true" t="shared" si="43" ref="G70:O70">IF(G68="","",G68/G69)</f>
        <v>1</v>
      </c>
      <c r="H70" s="522">
        <f>IF(H68=0,"",IF(H68="","",H68/H69))</f>
      </c>
      <c r="I70" s="522">
        <f>IF(I68=0,"",IF(I68="","",I68/I69))</f>
      </c>
      <c r="J70" s="522">
        <f t="shared" si="43"/>
        <v>0.3333333333333333</v>
      </c>
      <c r="K70" s="522">
        <f t="shared" si="43"/>
        <v>0</v>
      </c>
      <c r="L70" s="522">
        <f>IF(L68=0,"",IF(L68="","",L68/L69))</f>
      </c>
      <c r="M70" s="522">
        <f>IF(M68=0,"",IF(M68="","",M68/M69))</f>
      </c>
      <c r="N70" s="522">
        <f>IF(N68=0,"",IF(N68="","",N68/N69))</f>
      </c>
      <c r="O70" s="378">
        <f t="shared" si="43"/>
        <v>0</v>
      </c>
      <c r="P70" s="456">
        <f>P68/P69</f>
        <v>0.03333333333333333</v>
      </c>
    </row>
    <row r="71" spans="1:16" ht="15" thickTop="1">
      <c r="A71" s="23"/>
      <c r="B71" s="457"/>
      <c r="C71" s="458" t="s">
        <v>34</v>
      </c>
      <c r="D71" s="523">
        <f aca="true" t="shared" si="44" ref="D71:O71">IF(D23="","",D23)</f>
        <v>395</v>
      </c>
      <c r="E71" s="524">
        <f t="shared" si="44"/>
        <v>192</v>
      </c>
      <c r="F71" s="524">
        <f t="shared" si="44"/>
        <v>186</v>
      </c>
      <c r="G71" s="524">
        <f t="shared" si="44"/>
        <v>359</v>
      </c>
      <c r="H71" s="524">
        <f t="shared" si="44"/>
        <v>275</v>
      </c>
      <c r="I71" s="524">
        <f t="shared" si="44"/>
        <v>260</v>
      </c>
      <c r="J71" s="524">
        <f t="shared" si="44"/>
        <v>655</v>
      </c>
      <c r="K71" s="524">
        <f t="shared" si="44"/>
        <v>211</v>
      </c>
      <c r="L71" s="524">
        <f t="shared" si="44"/>
        <v>593</v>
      </c>
      <c r="M71" s="524">
        <f t="shared" si="44"/>
        <v>303</v>
      </c>
      <c r="N71" s="524">
        <f t="shared" si="44"/>
        <v>509</v>
      </c>
      <c r="O71" s="525">
        <f t="shared" si="44"/>
        <v>224</v>
      </c>
      <c r="P71" s="394">
        <f>SUM(D71:O71)</f>
        <v>4162</v>
      </c>
    </row>
    <row r="72" spans="1:16" ht="14.25">
      <c r="A72" s="24"/>
      <c r="B72" s="428" t="s">
        <v>20</v>
      </c>
      <c r="C72" s="433" t="s">
        <v>35</v>
      </c>
      <c r="D72" s="526">
        <f>IF(D71="","",'2 利用関係(2)'!C23)</f>
        <v>216</v>
      </c>
      <c r="E72" s="527">
        <f>IF(E71="","",'2 利用関係(2)'!D23)</f>
        <v>161</v>
      </c>
      <c r="F72" s="527">
        <f>IF(F71="","",'2 利用関係(2)'!E23)</f>
        <v>279</v>
      </c>
      <c r="G72" s="527">
        <f>IF(G71="","",'2 利用関係(2)'!F23)</f>
        <v>475</v>
      </c>
      <c r="H72" s="527">
        <f>IF(H71="","",'2 利用関係(2)'!G23)</f>
        <v>267</v>
      </c>
      <c r="I72" s="527">
        <f>IF(I71="","",'2 利用関係(2)'!H23)</f>
        <v>375</v>
      </c>
      <c r="J72" s="527">
        <f>IF(J71="","",'2 利用関係(2)'!I23)</f>
        <v>361</v>
      </c>
      <c r="K72" s="527">
        <f>IF(K71="","",'2 利用関係(2)'!J23)</f>
        <v>185</v>
      </c>
      <c r="L72" s="527">
        <f>IF(L71="","",'2 利用関係(2)'!K23)</f>
        <v>196</v>
      </c>
      <c r="M72" s="527">
        <f>IF(M71="","",'2 利用関係(2)'!L23)</f>
        <v>180</v>
      </c>
      <c r="N72" s="527">
        <f>IF(N71="","",'2 利用関係(2)'!M23)</f>
        <v>166</v>
      </c>
      <c r="O72" s="528">
        <f>IF(O71="","",'2 利用関係(2)'!N23)</f>
        <v>219</v>
      </c>
      <c r="P72" s="529">
        <f>SUM(D72:O72)</f>
        <v>3080</v>
      </c>
    </row>
    <row r="73" spans="1:16" s="264" customFormat="1" ht="14.25">
      <c r="A73" s="154"/>
      <c r="B73" s="460"/>
      <c r="C73" s="404" t="s">
        <v>36</v>
      </c>
      <c r="D73" s="508">
        <f>IF(D71="","",D71/D72)</f>
        <v>1.8287037037037037</v>
      </c>
      <c r="E73" s="354">
        <f>IF(E71="","",E71/E72)</f>
        <v>1.1925465838509317</v>
      </c>
      <c r="F73" s="354">
        <f aca="true" t="shared" si="45" ref="F73:O73">IF(F71="","",F71/F72)</f>
        <v>0.6666666666666666</v>
      </c>
      <c r="G73" s="354">
        <f t="shared" si="45"/>
        <v>0.7557894736842106</v>
      </c>
      <c r="H73" s="354">
        <f t="shared" si="45"/>
        <v>1.0299625468164795</v>
      </c>
      <c r="I73" s="354">
        <f t="shared" si="45"/>
        <v>0.6933333333333334</v>
      </c>
      <c r="J73" s="354">
        <f t="shared" si="45"/>
        <v>1.814404432132964</v>
      </c>
      <c r="K73" s="354">
        <f t="shared" si="45"/>
        <v>1.1405405405405404</v>
      </c>
      <c r="L73" s="354">
        <f t="shared" si="45"/>
        <v>3.0255102040816326</v>
      </c>
      <c r="M73" s="354">
        <f t="shared" si="45"/>
        <v>1.6833333333333333</v>
      </c>
      <c r="N73" s="354">
        <f t="shared" si="45"/>
        <v>3.066265060240964</v>
      </c>
      <c r="O73" s="364">
        <f t="shared" si="45"/>
        <v>1.0228310502283104</v>
      </c>
      <c r="P73" s="273">
        <f>P71/P72</f>
        <v>1.3512987012987012</v>
      </c>
    </row>
    <row r="74" spans="1:16" ht="14.25">
      <c r="A74" s="24"/>
      <c r="B74" s="428"/>
      <c r="C74" s="462" t="s">
        <v>34</v>
      </c>
      <c r="D74" s="530">
        <f aca="true" t="shared" si="46" ref="D74:O74">IF(D24="","",D24)</f>
        <v>201</v>
      </c>
      <c r="E74" s="531">
        <f t="shared" si="46"/>
        <v>0</v>
      </c>
      <c r="F74" s="531">
        <f t="shared" si="46"/>
        <v>0</v>
      </c>
      <c r="G74" s="531">
        <f t="shared" si="46"/>
        <v>149</v>
      </c>
      <c r="H74" s="531">
        <f t="shared" si="46"/>
        <v>74</v>
      </c>
      <c r="I74" s="531">
        <f t="shared" si="46"/>
        <v>0</v>
      </c>
      <c r="J74" s="531">
        <f t="shared" si="46"/>
        <v>445</v>
      </c>
      <c r="K74" s="531">
        <f t="shared" si="46"/>
        <v>0</v>
      </c>
      <c r="L74" s="531">
        <f t="shared" si="46"/>
        <v>352</v>
      </c>
      <c r="M74" s="531">
        <f t="shared" si="46"/>
        <v>110</v>
      </c>
      <c r="N74" s="531">
        <f t="shared" si="46"/>
        <v>281</v>
      </c>
      <c r="O74" s="532">
        <f t="shared" si="46"/>
        <v>47</v>
      </c>
      <c r="P74" s="411">
        <f>SUM(D74:O74)</f>
        <v>1659</v>
      </c>
    </row>
    <row r="75" spans="1:16" ht="14.25">
      <c r="A75" s="24"/>
      <c r="B75" s="428" t="s">
        <v>37</v>
      </c>
      <c r="C75" s="433" t="s">
        <v>35</v>
      </c>
      <c r="D75" s="533">
        <f>IF(D74="","",'2 利用関係(2)'!C24)</f>
        <v>49</v>
      </c>
      <c r="E75" s="534">
        <f>IF(E74="","",'2 利用関係(2)'!D24)</f>
        <v>0</v>
      </c>
      <c r="F75" s="534">
        <f>IF(F74="","",'2 利用関係(2)'!E24)</f>
        <v>86</v>
      </c>
      <c r="G75" s="534">
        <f>IF(G74="","",'2 利用関係(2)'!F24)</f>
        <v>322</v>
      </c>
      <c r="H75" s="534">
        <f>IF(H74="","",'2 利用関係(2)'!G24)</f>
        <v>0</v>
      </c>
      <c r="I75" s="534">
        <f>IF(I74="","",'2 利用関係(2)'!H24)</f>
        <v>218</v>
      </c>
      <c r="J75" s="534">
        <f>IF(J74="","",'2 利用関係(2)'!I24)</f>
        <v>132</v>
      </c>
      <c r="K75" s="534">
        <f>IF(K74="","",'2 利用関係(2)'!J24)</f>
        <v>0</v>
      </c>
      <c r="L75" s="534">
        <f>IF(L74="","",'2 利用関係(2)'!K24)</f>
        <v>50</v>
      </c>
      <c r="M75" s="534">
        <f>IF(M74="","",'2 利用関係(2)'!L24)</f>
        <v>0</v>
      </c>
      <c r="N75" s="534">
        <f>IF(N74="","",'2 利用関係(2)'!M24)</f>
        <v>0</v>
      </c>
      <c r="O75" s="535">
        <f>IF(O74="","",'2 利用関係(2)'!N24)</f>
        <v>0</v>
      </c>
      <c r="P75" s="418">
        <f>SUM(D75:O75)</f>
        <v>857</v>
      </c>
    </row>
    <row r="76" spans="1:16" s="264" customFormat="1" ht="14.25">
      <c r="A76" s="154" t="s">
        <v>28</v>
      </c>
      <c r="B76" s="403"/>
      <c r="C76" s="465" t="s">
        <v>36</v>
      </c>
      <c r="D76" s="536">
        <f>IF(D74="","",D74/D75)</f>
        <v>4.1020408163265305</v>
      </c>
      <c r="E76" s="316">
        <f>IF(E74=0,"",IF(E74="","",E74/E75))</f>
      </c>
      <c r="F76" s="316">
        <f aca="true" t="shared" si="47" ref="F76:L76">IF(F74="","",F74/F75)</f>
        <v>0</v>
      </c>
      <c r="G76" s="316">
        <f t="shared" si="47"/>
        <v>0.46273291925465837</v>
      </c>
      <c r="H76" s="316">
        <f>IF(H75=0,"",IF(H74="","",H74/H75))</f>
      </c>
      <c r="I76" s="316">
        <f t="shared" si="47"/>
        <v>0</v>
      </c>
      <c r="J76" s="316">
        <f t="shared" si="47"/>
        <v>3.371212121212121</v>
      </c>
      <c r="K76" s="316">
        <f>IF(K75=0,"",IF(K74="","",K74/K75))</f>
      </c>
      <c r="L76" s="316">
        <f t="shared" si="47"/>
        <v>7.04</v>
      </c>
      <c r="M76" s="316">
        <f>IF(M75=0,"",IF(M74="","",M74/M75))</f>
      </c>
      <c r="N76" s="316">
        <f>IF(N75=0,"",IF(N74="","",N74/N75))</f>
      </c>
      <c r="O76" s="348">
        <f>IF(O75=0,"",IF(O74="","",O74/O75))</f>
      </c>
      <c r="P76" s="273">
        <f>P74/P75</f>
        <v>1.9358226371061844</v>
      </c>
    </row>
    <row r="77" spans="1:16" ht="14.25">
      <c r="A77" s="24"/>
      <c r="B77" s="441"/>
      <c r="C77" s="442" t="s">
        <v>34</v>
      </c>
      <c r="D77" s="537">
        <f aca="true" t="shared" si="48" ref="D77:O77">IF(D26="","",D26)</f>
        <v>174</v>
      </c>
      <c r="E77" s="531">
        <f t="shared" si="48"/>
        <v>176</v>
      </c>
      <c r="F77" s="531">
        <f t="shared" si="48"/>
        <v>182</v>
      </c>
      <c r="G77" s="531">
        <f t="shared" si="48"/>
        <v>200</v>
      </c>
      <c r="H77" s="531">
        <f t="shared" si="48"/>
        <v>181</v>
      </c>
      <c r="I77" s="531">
        <f t="shared" si="48"/>
        <v>234</v>
      </c>
      <c r="J77" s="531">
        <f t="shared" si="48"/>
        <v>200</v>
      </c>
      <c r="K77" s="531">
        <f t="shared" si="48"/>
        <v>203</v>
      </c>
      <c r="L77" s="531">
        <f t="shared" si="48"/>
        <v>230</v>
      </c>
      <c r="M77" s="531">
        <f t="shared" si="48"/>
        <v>184</v>
      </c>
      <c r="N77" s="531">
        <f t="shared" si="48"/>
        <v>203</v>
      </c>
      <c r="O77" s="532">
        <f t="shared" si="48"/>
        <v>161</v>
      </c>
      <c r="P77" s="366">
        <f>SUM(D77:O77)</f>
        <v>2328</v>
      </c>
    </row>
    <row r="78" spans="1:16" ht="14.25">
      <c r="A78" s="24"/>
      <c r="B78" s="428" t="s">
        <v>22</v>
      </c>
      <c r="C78" s="433" t="s">
        <v>35</v>
      </c>
      <c r="D78" s="538">
        <f>IF(D77="","",'2 利用関係(2)'!C26)</f>
        <v>165</v>
      </c>
      <c r="E78" s="539">
        <f>IF(E77="","",'2 利用関係(2)'!D26)</f>
        <v>145</v>
      </c>
      <c r="F78" s="539">
        <f>IF(F77="","",'2 利用関係(2)'!E26)</f>
        <v>179</v>
      </c>
      <c r="G78" s="539">
        <f>IF(G77="","",'2 利用関係(2)'!F26)</f>
        <v>121</v>
      </c>
      <c r="H78" s="539">
        <f>IF(H77="","",'2 利用関係(2)'!G26)</f>
        <v>258</v>
      </c>
      <c r="I78" s="539">
        <f>IF(I77="","",'2 利用関係(2)'!H26)</f>
        <v>138</v>
      </c>
      <c r="J78" s="539">
        <f>IF(J77="","",'2 利用関係(2)'!I26)</f>
        <v>188</v>
      </c>
      <c r="K78" s="539">
        <f>IF(K77="","",'2 利用関係(2)'!J26)</f>
        <v>160</v>
      </c>
      <c r="L78" s="539">
        <f>IF(L77="","",'2 利用関係(2)'!K26)</f>
        <v>123</v>
      </c>
      <c r="M78" s="539">
        <f>IF(M77="","",'2 利用関係(2)'!L26)</f>
        <v>174</v>
      </c>
      <c r="N78" s="539">
        <f>IF(N77="","",'2 利用関係(2)'!M26)</f>
        <v>151</v>
      </c>
      <c r="O78" s="540">
        <f>IF(O77="","",'2 利用関係(2)'!N26)</f>
        <v>191</v>
      </c>
      <c r="P78" s="388">
        <f>SUM(D78:O78)</f>
        <v>1993</v>
      </c>
    </row>
    <row r="79" spans="1:16" s="264" customFormat="1" ht="14.25">
      <c r="A79" s="154"/>
      <c r="B79" s="460"/>
      <c r="C79" s="404" t="s">
        <v>36</v>
      </c>
      <c r="D79" s="536">
        <f>IF(D77="","",D77/D78)</f>
        <v>1.0545454545454545</v>
      </c>
      <c r="E79" s="316">
        <f>IF(E77="","",E77/E78)</f>
        <v>1.2137931034482758</v>
      </c>
      <c r="F79" s="316">
        <f aca="true" t="shared" si="49" ref="F79:O79">IF(F77="","",F77/F78)</f>
        <v>1.0167597765363128</v>
      </c>
      <c r="G79" s="316">
        <f t="shared" si="49"/>
        <v>1.6528925619834711</v>
      </c>
      <c r="H79" s="316">
        <f t="shared" si="49"/>
        <v>0.7015503875968992</v>
      </c>
      <c r="I79" s="316">
        <f t="shared" si="49"/>
        <v>1.6956521739130435</v>
      </c>
      <c r="J79" s="316">
        <f t="shared" si="49"/>
        <v>1.0638297872340425</v>
      </c>
      <c r="K79" s="316">
        <f t="shared" si="49"/>
        <v>1.26875</v>
      </c>
      <c r="L79" s="316">
        <f t="shared" si="49"/>
        <v>1.8699186991869918</v>
      </c>
      <c r="M79" s="316">
        <f t="shared" si="49"/>
        <v>1.0574712643678161</v>
      </c>
      <c r="N79" s="316">
        <f t="shared" si="49"/>
        <v>1.3443708609271523</v>
      </c>
      <c r="O79" s="348">
        <f t="shared" si="49"/>
        <v>0.8429319371727748</v>
      </c>
      <c r="P79" s="273">
        <f>P77/P78</f>
        <v>1.1680883090817862</v>
      </c>
    </row>
    <row r="80" spans="1:16" ht="14.25">
      <c r="A80" s="24"/>
      <c r="B80" s="428"/>
      <c r="C80" s="442" t="s">
        <v>34</v>
      </c>
      <c r="D80" s="541">
        <f aca="true" t="shared" si="50" ref="D80:O80">IF(D27="","",D27)</f>
        <v>0</v>
      </c>
      <c r="E80" s="542">
        <f t="shared" si="50"/>
        <v>0</v>
      </c>
      <c r="F80" s="542">
        <f t="shared" si="50"/>
        <v>0</v>
      </c>
      <c r="G80" s="542">
        <f t="shared" si="50"/>
        <v>0</v>
      </c>
      <c r="H80" s="542">
        <f t="shared" si="50"/>
        <v>0</v>
      </c>
      <c r="I80" s="542">
        <f t="shared" si="50"/>
        <v>0</v>
      </c>
      <c r="J80" s="542">
        <f t="shared" si="50"/>
        <v>0</v>
      </c>
      <c r="K80" s="542">
        <f t="shared" si="50"/>
        <v>0</v>
      </c>
      <c r="L80" s="542">
        <f t="shared" si="50"/>
        <v>0</v>
      </c>
      <c r="M80" s="542">
        <f t="shared" si="50"/>
        <v>0</v>
      </c>
      <c r="N80" s="542">
        <f t="shared" si="50"/>
        <v>0</v>
      </c>
      <c r="O80" s="543">
        <f t="shared" si="50"/>
        <v>0</v>
      </c>
      <c r="P80" s="388">
        <f>SUM(D80:O80)</f>
        <v>0</v>
      </c>
    </row>
    <row r="81" spans="1:16" ht="14.25">
      <c r="A81" s="24"/>
      <c r="B81" s="428" t="s">
        <v>37</v>
      </c>
      <c r="C81" s="433" t="s">
        <v>35</v>
      </c>
      <c r="D81" s="544">
        <f>IF(D80="","",'2 利用関係(2)'!C27)</f>
        <v>0</v>
      </c>
      <c r="E81" s="369">
        <f>IF(E80="","",'2 利用関係(2)'!D27)</f>
        <v>0</v>
      </c>
      <c r="F81" s="369">
        <f>IF(F80="","",'2 利用関係(2)'!E27)</f>
        <v>0</v>
      </c>
      <c r="G81" s="369">
        <f>IF(G80="","",'2 利用関係(2)'!F27)</f>
        <v>0</v>
      </c>
      <c r="H81" s="369">
        <f>IF(H80="","",'2 利用関係(2)'!G27)</f>
        <v>0</v>
      </c>
      <c r="I81" s="369">
        <f>IF(I80="","",'2 利用関係(2)'!H27)</f>
        <v>0</v>
      </c>
      <c r="J81" s="369">
        <f>IF(J80="","",'2 利用関係(2)'!I27)</f>
        <v>0</v>
      </c>
      <c r="K81" s="369">
        <f>IF(K80="","",'2 利用関係(2)'!J27)</f>
        <v>0</v>
      </c>
      <c r="L81" s="369">
        <f>IF(L80="","",'2 利用関係(2)'!K27)</f>
        <v>0</v>
      </c>
      <c r="M81" s="369">
        <f>IF(M80="","",'2 利用関係(2)'!L27)</f>
        <v>0</v>
      </c>
      <c r="N81" s="369">
        <f>IF(N80="","",'2 利用関係(2)'!M27)</f>
        <v>0</v>
      </c>
      <c r="O81" s="488">
        <f>IF(O80="","",'2 利用関係(2)'!N27)</f>
        <v>0</v>
      </c>
      <c r="P81" s="388">
        <f>SUM(D81:O81)</f>
        <v>0</v>
      </c>
    </row>
    <row r="82" spans="1:16" s="264" customFormat="1" ht="14.25">
      <c r="A82" s="156"/>
      <c r="B82" s="437"/>
      <c r="C82" s="446" t="s">
        <v>36</v>
      </c>
      <c r="D82" s="536">
        <f aca="true" t="shared" si="51" ref="D82:O82">IF(D80=0,"",IF(D80="","",D80/D81))</f>
      </c>
      <c r="E82" s="316">
        <f t="shared" si="51"/>
      </c>
      <c r="F82" s="316">
        <f t="shared" si="51"/>
      </c>
      <c r="G82" s="316">
        <f t="shared" si="51"/>
      </c>
      <c r="H82" s="316">
        <f t="shared" si="51"/>
      </c>
      <c r="I82" s="316">
        <f t="shared" si="51"/>
      </c>
      <c r="J82" s="316">
        <f t="shared" si="51"/>
      </c>
      <c r="K82" s="316">
        <f t="shared" si="51"/>
      </c>
      <c r="L82" s="316">
        <f t="shared" si="51"/>
      </c>
      <c r="M82" s="316">
        <f t="shared" si="51"/>
      </c>
      <c r="N82" s="316">
        <f t="shared" si="51"/>
      </c>
      <c r="O82" s="348">
        <f t="shared" si="51"/>
      </c>
      <c r="P82" s="440">
        <v>0</v>
      </c>
    </row>
    <row r="83" spans="1:16" ht="14.25">
      <c r="A83" s="24" t="s">
        <v>29</v>
      </c>
      <c r="B83" s="441"/>
      <c r="C83" s="442" t="s">
        <v>34</v>
      </c>
      <c r="D83" s="545">
        <f>IF(D71="","",D71-D77)</f>
        <v>221</v>
      </c>
      <c r="E83" s="546">
        <f>IF(E71="","",E71-E77)</f>
        <v>16</v>
      </c>
      <c r="F83" s="546">
        <f aca="true" t="shared" si="52" ref="F83:O83">IF(F71="","",F71-F77)</f>
        <v>4</v>
      </c>
      <c r="G83" s="546">
        <f t="shared" si="52"/>
        <v>159</v>
      </c>
      <c r="H83" s="546">
        <f t="shared" si="52"/>
        <v>94</v>
      </c>
      <c r="I83" s="546">
        <f t="shared" si="52"/>
        <v>26</v>
      </c>
      <c r="J83" s="546">
        <f t="shared" si="52"/>
        <v>455</v>
      </c>
      <c r="K83" s="546">
        <f t="shared" si="52"/>
        <v>8</v>
      </c>
      <c r="L83" s="546">
        <f t="shared" si="52"/>
        <v>363</v>
      </c>
      <c r="M83" s="546">
        <f t="shared" si="52"/>
        <v>119</v>
      </c>
      <c r="N83" s="546">
        <f t="shared" si="52"/>
        <v>306</v>
      </c>
      <c r="O83" s="547">
        <f t="shared" si="52"/>
        <v>63</v>
      </c>
      <c r="P83" s="366">
        <f>SUM(D83:O83)</f>
        <v>1834</v>
      </c>
    </row>
    <row r="84" spans="1:16" ht="14.25">
      <c r="A84" s="24"/>
      <c r="B84" s="428" t="s">
        <v>18</v>
      </c>
      <c r="C84" s="433" t="s">
        <v>35</v>
      </c>
      <c r="D84" s="510">
        <f>IF(D72="","",D72-D78)</f>
        <v>51</v>
      </c>
      <c r="E84" s="399">
        <f>IF(E72="","",E72-E78)</f>
        <v>16</v>
      </c>
      <c r="F84" s="399">
        <f aca="true" t="shared" si="53" ref="F84:O84">IF(F72="","",F72-F78)</f>
        <v>100</v>
      </c>
      <c r="G84" s="399">
        <f t="shared" si="53"/>
        <v>354</v>
      </c>
      <c r="H84" s="399">
        <f t="shared" si="53"/>
        <v>9</v>
      </c>
      <c r="I84" s="399">
        <f t="shared" si="53"/>
        <v>237</v>
      </c>
      <c r="J84" s="399">
        <f t="shared" si="53"/>
        <v>173</v>
      </c>
      <c r="K84" s="399">
        <f t="shared" si="53"/>
        <v>25</v>
      </c>
      <c r="L84" s="399">
        <f t="shared" si="53"/>
        <v>73</v>
      </c>
      <c r="M84" s="399">
        <f t="shared" si="53"/>
        <v>6</v>
      </c>
      <c r="N84" s="399">
        <f t="shared" si="53"/>
        <v>15</v>
      </c>
      <c r="O84" s="417">
        <f t="shared" si="53"/>
        <v>28</v>
      </c>
      <c r="P84" s="366">
        <f>SUM(D84:O84)</f>
        <v>1087</v>
      </c>
    </row>
    <row r="85" spans="1:16" s="264" customFormat="1" ht="14.25">
      <c r="A85" s="154"/>
      <c r="B85" s="460"/>
      <c r="C85" s="404" t="s">
        <v>36</v>
      </c>
      <c r="D85" s="536">
        <f>IF(D83="","",D83/D84)</f>
        <v>4.333333333333333</v>
      </c>
      <c r="E85" s="316">
        <f>IF(E83="","",E83/E84)</f>
        <v>1</v>
      </c>
      <c r="F85" s="316">
        <f aca="true" t="shared" si="54" ref="F85:O85">IF(F83="","",F83/F84)</f>
        <v>0.04</v>
      </c>
      <c r="G85" s="316">
        <f t="shared" si="54"/>
        <v>0.4491525423728814</v>
      </c>
      <c r="H85" s="316">
        <f t="shared" si="54"/>
        <v>10.444444444444445</v>
      </c>
      <c r="I85" s="316">
        <f t="shared" si="54"/>
        <v>0.10970464135021098</v>
      </c>
      <c r="J85" s="316">
        <f t="shared" si="54"/>
        <v>2.6300578034682083</v>
      </c>
      <c r="K85" s="316">
        <f t="shared" si="54"/>
        <v>0.32</v>
      </c>
      <c r="L85" s="316">
        <f t="shared" si="54"/>
        <v>4.972602739726027</v>
      </c>
      <c r="M85" s="316">
        <f t="shared" si="54"/>
        <v>19.833333333333332</v>
      </c>
      <c r="N85" s="316">
        <f t="shared" si="54"/>
        <v>20.4</v>
      </c>
      <c r="O85" s="348">
        <f t="shared" si="54"/>
        <v>2.25</v>
      </c>
      <c r="P85" s="273">
        <f>P83/P84</f>
        <v>1.68721251149954</v>
      </c>
    </row>
    <row r="86" spans="1:16" ht="14.25">
      <c r="A86" s="24"/>
      <c r="B86" s="428"/>
      <c r="C86" s="442" t="s">
        <v>34</v>
      </c>
      <c r="D86" s="548">
        <f>IF(D74="","",D74-D80)</f>
        <v>201</v>
      </c>
      <c r="E86" s="549">
        <f>IF(E74="","",E74-E80)</f>
        <v>0</v>
      </c>
      <c r="F86" s="549">
        <f aca="true" t="shared" si="55" ref="F86:O86">IF(F74="","",F74-F80)</f>
        <v>0</v>
      </c>
      <c r="G86" s="549">
        <f t="shared" si="55"/>
        <v>149</v>
      </c>
      <c r="H86" s="549">
        <f t="shared" si="55"/>
        <v>74</v>
      </c>
      <c r="I86" s="549">
        <f t="shared" si="55"/>
        <v>0</v>
      </c>
      <c r="J86" s="549">
        <f t="shared" si="55"/>
        <v>445</v>
      </c>
      <c r="K86" s="549">
        <f t="shared" si="55"/>
        <v>0</v>
      </c>
      <c r="L86" s="549">
        <f t="shared" si="55"/>
        <v>352</v>
      </c>
      <c r="M86" s="549">
        <f t="shared" si="55"/>
        <v>110</v>
      </c>
      <c r="N86" s="549">
        <f t="shared" si="55"/>
        <v>281</v>
      </c>
      <c r="O86" s="550">
        <f t="shared" si="55"/>
        <v>47</v>
      </c>
      <c r="P86" s="411">
        <f>SUM(D86:O86)</f>
        <v>1659</v>
      </c>
    </row>
    <row r="87" spans="1:16" ht="14.25">
      <c r="A87" s="24"/>
      <c r="B87" s="428" t="s">
        <v>37</v>
      </c>
      <c r="C87" s="433" t="s">
        <v>35</v>
      </c>
      <c r="D87" s="510">
        <f>IF(D75="","",D75-D81)</f>
        <v>49</v>
      </c>
      <c r="E87" s="399">
        <f>IF(E75="","",E75-E81)</f>
        <v>0</v>
      </c>
      <c r="F87" s="399">
        <f aca="true" t="shared" si="56" ref="F87:O87">IF(F75="","",F75-F81)</f>
        <v>86</v>
      </c>
      <c r="G87" s="399">
        <f t="shared" si="56"/>
        <v>322</v>
      </c>
      <c r="H87" s="399">
        <f t="shared" si="56"/>
        <v>0</v>
      </c>
      <c r="I87" s="399">
        <f t="shared" si="56"/>
        <v>218</v>
      </c>
      <c r="J87" s="399">
        <f t="shared" si="56"/>
        <v>132</v>
      </c>
      <c r="K87" s="399">
        <f t="shared" si="56"/>
        <v>0</v>
      </c>
      <c r="L87" s="399">
        <f t="shared" si="56"/>
        <v>50</v>
      </c>
      <c r="M87" s="399">
        <f t="shared" si="56"/>
        <v>0</v>
      </c>
      <c r="N87" s="399">
        <f t="shared" si="56"/>
        <v>0</v>
      </c>
      <c r="O87" s="417">
        <f t="shared" si="56"/>
        <v>0</v>
      </c>
      <c r="P87" s="418">
        <f>SUM(D87:O87)</f>
        <v>857</v>
      </c>
    </row>
    <row r="88" spans="1:16" s="264" customFormat="1" ht="15" thickBot="1">
      <c r="A88" s="157"/>
      <c r="B88" s="469"/>
      <c r="C88" s="470" t="s">
        <v>36</v>
      </c>
      <c r="D88" s="511">
        <f>IF(D83="","",D86/D87)</f>
        <v>4.1020408163265305</v>
      </c>
      <c r="E88" s="339">
        <f>IF(E86=0,"",IF(E86="","",E86/E87))</f>
      </c>
      <c r="F88" s="377">
        <f aca="true" t="shared" si="57" ref="F88:L88">IF(F83="","",F86/F87)</f>
        <v>0</v>
      </c>
      <c r="G88" s="377">
        <f t="shared" si="57"/>
        <v>0.46273291925465837</v>
      </c>
      <c r="H88" s="339">
        <f>IF(H87=0,"",IF(H86="","",H86/H87))</f>
      </c>
      <c r="I88" s="377">
        <f t="shared" si="57"/>
        <v>0</v>
      </c>
      <c r="J88" s="377">
        <f t="shared" si="57"/>
        <v>3.371212121212121</v>
      </c>
      <c r="K88" s="339">
        <f>IF(K86=0,"",IF(K86="","",K86/K87))</f>
      </c>
      <c r="L88" s="377">
        <f t="shared" si="57"/>
        <v>7.04</v>
      </c>
      <c r="M88" s="339">
        <f>IF(M87=0,"",IF(M86="","",M86/M87))</f>
      </c>
      <c r="N88" s="339">
        <f>IF(N87=0,"",IF(N86="","",N86/N87))</f>
      </c>
      <c r="O88" s="378">
        <f>IF(O87=0,"",IF(O86="","",O86/O87))</f>
      </c>
      <c r="P88" s="472">
        <f>P86/P87</f>
        <v>1.9358226371061844</v>
      </c>
    </row>
    <row r="89" spans="1:16" ht="15" thickTop="1">
      <c r="A89" s="22"/>
      <c r="B89" s="395"/>
      <c r="C89" s="473" t="s">
        <v>34</v>
      </c>
      <c r="D89" s="551">
        <f>IF(D44="","",D44+D53+D62+D71)</f>
        <v>1872</v>
      </c>
      <c r="E89" s="301">
        <f>IF(E44="","",E44+E53+E62+E71)</f>
        <v>1607</v>
      </c>
      <c r="F89" s="301">
        <f aca="true" t="shared" si="58" ref="F89:O89">IF(F44="","",F44+F53+F62+F71)</f>
        <v>1565</v>
      </c>
      <c r="G89" s="301">
        <f t="shared" si="58"/>
        <v>1978</v>
      </c>
      <c r="H89" s="301">
        <f t="shared" si="58"/>
        <v>1716</v>
      </c>
      <c r="I89" s="301">
        <f t="shared" si="58"/>
        <v>1858</v>
      </c>
      <c r="J89" s="301">
        <f t="shared" si="58"/>
        <v>2191</v>
      </c>
      <c r="K89" s="301">
        <f t="shared" si="58"/>
        <v>1762</v>
      </c>
      <c r="L89" s="301">
        <f t="shared" si="58"/>
        <v>2117</v>
      </c>
      <c r="M89" s="301">
        <f t="shared" si="58"/>
        <v>1623</v>
      </c>
      <c r="N89" s="301">
        <f t="shared" si="58"/>
        <v>1795</v>
      </c>
      <c r="O89" s="303">
        <f t="shared" si="58"/>
        <v>1862</v>
      </c>
      <c r="P89" s="423">
        <f>SUM(D89:O89)</f>
        <v>21946</v>
      </c>
    </row>
    <row r="90" spans="1:16" ht="14.25">
      <c r="A90" s="22"/>
      <c r="B90" s="395" t="s">
        <v>20</v>
      </c>
      <c r="C90" s="396" t="s">
        <v>35</v>
      </c>
      <c r="D90" s="552">
        <f>IF(D45="","",D45+D54+D63+D72)</f>
        <v>1843</v>
      </c>
      <c r="E90" s="331">
        <f>IF(E45="","",E45+E54+E63+E72)</f>
        <v>1710</v>
      </c>
      <c r="F90" s="331">
        <f aca="true" t="shared" si="59" ref="F90:O90">IF(F45="","",F45+F54+F63+F72)</f>
        <v>2027</v>
      </c>
      <c r="G90" s="331">
        <f t="shared" si="59"/>
        <v>2184</v>
      </c>
      <c r="H90" s="331">
        <f t="shared" si="59"/>
        <v>1854</v>
      </c>
      <c r="I90" s="331">
        <f t="shared" si="59"/>
        <v>2228</v>
      </c>
      <c r="J90" s="331">
        <f t="shared" si="59"/>
        <v>2290</v>
      </c>
      <c r="K90" s="331">
        <f t="shared" si="59"/>
        <v>2327</v>
      </c>
      <c r="L90" s="331">
        <f t="shared" si="59"/>
        <v>2199</v>
      </c>
      <c r="M90" s="331">
        <f t="shared" si="59"/>
        <v>1931</v>
      </c>
      <c r="N90" s="331">
        <f t="shared" si="59"/>
        <v>1969</v>
      </c>
      <c r="O90" s="333">
        <f t="shared" si="59"/>
        <v>1805</v>
      </c>
      <c r="P90" s="418">
        <f>SUM(D90:O90)</f>
        <v>24367</v>
      </c>
    </row>
    <row r="91" spans="1:16" s="264" customFormat="1" ht="14.25">
      <c r="A91" s="154" t="s">
        <v>31</v>
      </c>
      <c r="B91" s="403"/>
      <c r="C91" s="404" t="s">
        <v>36</v>
      </c>
      <c r="D91" s="557">
        <f>IF(D89="","",D89/D90)</f>
        <v>1.015735214324471</v>
      </c>
      <c r="E91" s="558">
        <f>IF(E89="","",E89/E90)</f>
        <v>0.939766081871345</v>
      </c>
      <c r="F91" s="558">
        <f aca="true" t="shared" si="60" ref="F91:O91">IF(F89="","",F89/F90)</f>
        <v>0.772076961026147</v>
      </c>
      <c r="G91" s="558">
        <f t="shared" si="60"/>
        <v>0.9056776556776557</v>
      </c>
      <c r="H91" s="558">
        <f t="shared" si="60"/>
        <v>0.9255663430420712</v>
      </c>
      <c r="I91" s="558">
        <f t="shared" si="60"/>
        <v>0.8339317773788151</v>
      </c>
      <c r="J91" s="558">
        <f t="shared" si="60"/>
        <v>0.9567685589519651</v>
      </c>
      <c r="K91" s="558">
        <f t="shared" si="60"/>
        <v>0.7571981091534165</v>
      </c>
      <c r="L91" s="558">
        <f t="shared" si="60"/>
        <v>0.9627103228740337</v>
      </c>
      <c r="M91" s="558">
        <f t="shared" si="60"/>
        <v>0.8404971517348524</v>
      </c>
      <c r="N91" s="558">
        <f t="shared" si="60"/>
        <v>0.9116302691721686</v>
      </c>
      <c r="O91" s="559">
        <f t="shared" si="60"/>
        <v>1.0315789473684212</v>
      </c>
      <c r="P91" s="273">
        <f>P89/P90</f>
        <v>0.9006443140312718</v>
      </c>
    </row>
    <row r="92" spans="1:16" ht="14.25">
      <c r="A92" s="22"/>
      <c r="B92" s="408"/>
      <c r="C92" s="409" t="s">
        <v>34</v>
      </c>
      <c r="D92" s="483">
        <f>IF(D47="","",D47+D56+D65+D77)</f>
        <v>1145</v>
      </c>
      <c r="E92" s="312">
        <f>IF(E47="","",E47+E56+E65+E77)</f>
        <v>1220</v>
      </c>
      <c r="F92" s="312">
        <f aca="true" t="shared" si="61" ref="F92:O92">IF(F47="","",F47+F56+F65+F77)</f>
        <v>1256</v>
      </c>
      <c r="G92" s="312">
        <f t="shared" si="61"/>
        <v>1282</v>
      </c>
      <c r="H92" s="312">
        <f t="shared" si="61"/>
        <v>1218</v>
      </c>
      <c r="I92" s="312">
        <f t="shared" si="61"/>
        <v>1307</v>
      </c>
      <c r="J92" s="312">
        <f t="shared" si="61"/>
        <v>1362</v>
      </c>
      <c r="K92" s="312">
        <f t="shared" si="61"/>
        <v>1297</v>
      </c>
      <c r="L92" s="312">
        <f t="shared" si="61"/>
        <v>1306</v>
      </c>
      <c r="M92" s="312">
        <f t="shared" si="61"/>
        <v>1127</v>
      </c>
      <c r="N92" s="312">
        <f t="shared" si="61"/>
        <v>1151</v>
      </c>
      <c r="O92" s="372">
        <f t="shared" si="61"/>
        <v>1098</v>
      </c>
      <c r="P92" s="411">
        <f>SUM(D92:O92)</f>
        <v>14769</v>
      </c>
    </row>
    <row r="93" spans="1:16" ht="14.25">
      <c r="A93" s="22"/>
      <c r="B93" s="395" t="s">
        <v>22</v>
      </c>
      <c r="C93" s="396" t="s">
        <v>35</v>
      </c>
      <c r="D93" s="502">
        <f>IF(D48="","",D48+D57+D66+D78)</f>
        <v>1344</v>
      </c>
      <c r="E93" s="399">
        <f>IF(E48="","",E48+E57+E66+E78)</f>
        <v>1316</v>
      </c>
      <c r="F93" s="399">
        <f aca="true" t="shared" si="62" ref="F93:O93">IF(F48="","",F48+F57+F66+F78)</f>
        <v>1363</v>
      </c>
      <c r="G93" s="399">
        <f t="shared" si="62"/>
        <v>1279</v>
      </c>
      <c r="H93" s="399">
        <f t="shared" si="62"/>
        <v>1410</v>
      </c>
      <c r="I93" s="399">
        <f t="shared" si="62"/>
        <v>1427</v>
      </c>
      <c r="J93" s="399">
        <f t="shared" si="62"/>
        <v>1635</v>
      </c>
      <c r="K93" s="399">
        <f t="shared" si="62"/>
        <v>1781</v>
      </c>
      <c r="L93" s="399">
        <f t="shared" si="62"/>
        <v>1554</v>
      </c>
      <c r="M93" s="399">
        <f t="shared" si="62"/>
        <v>1523</v>
      </c>
      <c r="N93" s="399">
        <f t="shared" si="62"/>
        <v>1407</v>
      </c>
      <c r="O93" s="417">
        <f t="shared" si="62"/>
        <v>1308</v>
      </c>
      <c r="P93" s="418">
        <f>SUM(D93:O93)</f>
        <v>17347</v>
      </c>
    </row>
    <row r="94" spans="1:16" s="264" customFormat="1" ht="14.25">
      <c r="A94" s="154"/>
      <c r="B94" s="403"/>
      <c r="C94" s="404" t="s">
        <v>36</v>
      </c>
      <c r="D94" s="518">
        <f>IF(D92="","",D92/D93)</f>
        <v>0.8519345238095238</v>
      </c>
      <c r="E94" s="354">
        <f>IF(E92="","",E92/E93)</f>
        <v>0.9270516717325228</v>
      </c>
      <c r="F94" s="354">
        <f aca="true" t="shared" si="63" ref="F94:O94">IF(F92="","",F92/F93)</f>
        <v>0.921496698459281</v>
      </c>
      <c r="G94" s="354">
        <f t="shared" si="63"/>
        <v>1.0023455824863174</v>
      </c>
      <c r="H94" s="354">
        <f t="shared" si="63"/>
        <v>0.8638297872340426</v>
      </c>
      <c r="I94" s="354">
        <f t="shared" si="63"/>
        <v>0.9159074982480728</v>
      </c>
      <c r="J94" s="354">
        <f t="shared" si="63"/>
        <v>0.8330275229357799</v>
      </c>
      <c r="K94" s="354">
        <f t="shared" si="63"/>
        <v>0.7282425603593486</v>
      </c>
      <c r="L94" s="354">
        <f t="shared" si="63"/>
        <v>0.8404118404118404</v>
      </c>
      <c r="M94" s="354">
        <f t="shared" si="63"/>
        <v>0.7399868680236376</v>
      </c>
      <c r="N94" s="354">
        <f t="shared" si="63"/>
        <v>0.8180525941719972</v>
      </c>
      <c r="O94" s="364">
        <f t="shared" si="63"/>
        <v>0.8394495412844036</v>
      </c>
      <c r="P94" s="273">
        <f>P92/P93</f>
        <v>0.8513864068715051</v>
      </c>
    </row>
    <row r="95" spans="1:16" ht="14.25">
      <c r="A95" s="24" t="s">
        <v>13</v>
      </c>
      <c r="B95" s="441"/>
      <c r="C95" s="442" t="s">
        <v>34</v>
      </c>
      <c r="D95" s="541">
        <f>IF(D50="","",D50+D59+D68+D83)</f>
        <v>727</v>
      </c>
      <c r="E95" s="542">
        <f>IF(E50="","",E50+E59+E68+E83)</f>
        <v>387</v>
      </c>
      <c r="F95" s="542">
        <f aca="true" t="shared" si="64" ref="F95:O95">IF(F50="","",F50+F59+F68+F83)</f>
        <v>309</v>
      </c>
      <c r="G95" s="542">
        <f t="shared" si="64"/>
        <v>696</v>
      </c>
      <c r="H95" s="542">
        <f t="shared" si="64"/>
        <v>498</v>
      </c>
      <c r="I95" s="542">
        <f t="shared" si="64"/>
        <v>551</v>
      </c>
      <c r="J95" s="542">
        <f t="shared" si="64"/>
        <v>829</v>
      </c>
      <c r="K95" s="542">
        <f t="shared" si="64"/>
        <v>465</v>
      </c>
      <c r="L95" s="542">
        <f t="shared" si="64"/>
        <v>811</v>
      </c>
      <c r="M95" s="542">
        <f t="shared" si="64"/>
        <v>496</v>
      </c>
      <c r="N95" s="542">
        <f t="shared" si="64"/>
        <v>644</v>
      </c>
      <c r="O95" s="543">
        <f t="shared" si="64"/>
        <v>764</v>
      </c>
      <c r="P95" s="411">
        <f>SUM(D95:O95)</f>
        <v>7177</v>
      </c>
    </row>
    <row r="96" spans="1:16" ht="14.25">
      <c r="A96" s="24"/>
      <c r="B96" s="428" t="s">
        <v>18</v>
      </c>
      <c r="C96" s="433" t="s">
        <v>35</v>
      </c>
      <c r="D96" s="553">
        <f>IF(D90="","",D90-D93)</f>
        <v>499</v>
      </c>
      <c r="E96" s="554">
        <f>IF(E90="","",E90-E93)</f>
        <v>394</v>
      </c>
      <c r="F96" s="554">
        <f aca="true" t="shared" si="65" ref="F96:O96">IF(F90="","",F90-F93)</f>
        <v>664</v>
      </c>
      <c r="G96" s="554">
        <f t="shared" si="65"/>
        <v>905</v>
      </c>
      <c r="H96" s="554">
        <f t="shared" si="65"/>
        <v>444</v>
      </c>
      <c r="I96" s="554">
        <f t="shared" si="65"/>
        <v>801</v>
      </c>
      <c r="J96" s="554">
        <f t="shared" si="65"/>
        <v>655</v>
      </c>
      <c r="K96" s="554">
        <f t="shared" si="65"/>
        <v>546</v>
      </c>
      <c r="L96" s="554">
        <f t="shared" si="65"/>
        <v>645</v>
      </c>
      <c r="M96" s="554">
        <f t="shared" si="65"/>
        <v>408</v>
      </c>
      <c r="N96" s="554">
        <f t="shared" si="65"/>
        <v>562</v>
      </c>
      <c r="O96" s="555">
        <f t="shared" si="65"/>
        <v>497</v>
      </c>
      <c r="P96" s="418">
        <f>SUM(D96:O96)</f>
        <v>7020</v>
      </c>
    </row>
    <row r="97" spans="1:16" s="264" customFormat="1" ht="15" thickBot="1">
      <c r="A97" s="158"/>
      <c r="B97" s="478"/>
      <c r="C97" s="479" t="s">
        <v>36</v>
      </c>
      <c r="D97" s="556">
        <f>IF(D95="","",D95/D96)</f>
        <v>1.4569138276553106</v>
      </c>
      <c r="E97" s="390">
        <f>IF(E95="","",E95/E96)</f>
        <v>0.9822335025380711</v>
      </c>
      <c r="F97" s="390">
        <f aca="true" t="shared" si="66" ref="F97:O97">IF(F95="","",F95/F96)</f>
        <v>0.46536144578313254</v>
      </c>
      <c r="G97" s="390">
        <f t="shared" si="66"/>
        <v>0.7690607734806629</v>
      </c>
      <c r="H97" s="390">
        <f t="shared" si="66"/>
        <v>1.1216216216216217</v>
      </c>
      <c r="I97" s="390">
        <f t="shared" si="66"/>
        <v>0.6878901373283396</v>
      </c>
      <c r="J97" s="390">
        <f t="shared" si="66"/>
        <v>1.265648854961832</v>
      </c>
      <c r="K97" s="390">
        <f t="shared" si="66"/>
        <v>0.8516483516483516</v>
      </c>
      <c r="L97" s="390">
        <f t="shared" si="66"/>
        <v>1.2573643410852713</v>
      </c>
      <c r="M97" s="390">
        <f t="shared" si="66"/>
        <v>1.2156862745098038</v>
      </c>
      <c r="N97" s="390">
        <f t="shared" si="66"/>
        <v>1.1459074733096086</v>
      </c>
      <c r="O97" s="391">
        <f t="shared" si="66"/>
        <v>1.5372233400402415</v>
      </c>
      <c r="P97" s="280">
        <f>P95/P96</f>
        <v>1.0223646723646724</v>
      </c>
    </row>
    <row r="98" spans="1:16" ht="15" thickTop="1">
      <c r="A98" s="12"/>
      <c r="B98" s="297"/>
      <c r="C98" s="297"/>
      <c r="D98" s="297"/>
      <c r="E98" s="297"/>
      <c r="F98" s="297"/>
      <c r="G98" s="297"/>
      <c r="H98" s="297"/>
      <c r="I98" s="297"/>
      <c r="J98" s="297"/>
      <c r="K98" s="297"/>
      <c r="L98" s="297"/>
      <c r="M98" s="297"/>
      <c r="N98" s="297"/>
      <c r="O98" s="297" t="s">
        <v>32</v>
      </c>
      <c r="P98" s="297"/>
    </row>
    <row r="99" spans="1:16" ht="14.25">
      <c r="A99" s="12"/>
      <c r="B99" s="297"/>
      <c r="C99" s="297"/>
      <c r="D99" s="297"/>
      <c r="E99" s="297"/>
      <c r="F99" s="297"/>
      <c r="G99" s="297"/>
      <c r="H99" s="297"/>
      <c r="I99" s="297"/>
      <c r="J99" s="618"/>
      <c r="K99" s="297"/>
      <c r="L99" s="297"/>
      <c r="M99" s="297"/>
      <c r="N99" s="297"/>
      <c r="O99" s="297"/>
      <c r="P99" s="785" t="s">
        <v>204</v>
      </c>
    </row>
    <row r="101" ht="13.5"/>
    <row r="102"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P20:P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90" zoomScaleNormal="65" zoomScaleSheetLayoutView="90" workbookViewId="0" topLeftCell="A1">
      <selection activeCell="A1" sqref="A1"/>
    </sheetView>
  </sheetViews>
  <sheetFormatPr defaultColWidth="9.00390625" defaultRowHeight="13.5"/>
  <cols>
    <col min="1" max="1" width="4.375" style="182" bestFit="1" customWidth="1"/>
    <col min="2" max="2" width="9.875" style="182" bestFit="1" customWidth="1"/>
    <col min="3" max="15" width="12.25390625" style="182" customWidth="1"/>
    <col min="16" max="16384" width="9.00390625" style="182" customWidth="1"/>
  </cols>
  <sheetData>
    <row r="1" spans="1:16" ht="17.25">
      <c r="A1" s="12"/>
      <c r="B1" s="297"/>
      <c r="C1" s="297"/>
      <c r="D1" s="297"/>
      <c r="E1" s="297"/>
      <c r="F1" s="297"/>
      <c r="G1" s="13" t="s">
        <v>19</v>
      </c>
      <c r="H1" s="13"/>
      <c r="I1" s="13"/>
      <c r="J1" s="297"/>
      <c r="K1" s="618" t="s">
        <v>195</v>
      </c>
      <c r="L1" s="297"/>
      <c r="M1" s="297"/>
      <c r="N1" s="297"/>
      <c r="O1" s="297"/>
      <c r="P1" s="297"/>
    </row>
    <row r="2" spans="1:16" ht="13.5">
      <c r="A2" s="297"/>
      <c r="B2" s="297"/>
      <c r="C2" s="297"/>
      <c r="D2" s="297"/>
      <c r="E2" s="297"/>
      <c r="F2" s="297"/>
      <c r="G2" s="297"/>
      <c r="H2" s="297"/>
      <c r="I2" s="297"/>
      <c r="J2" s="297"/>
      <c r="K2" s="297"/>
      <c r="L2" s="297"/>
      <c r="M2" s="297"/>
      <c r="N2" s="297"/>
      <c r="O2" s="297"/>
      <c r="P2" s="297"/>
    </row>
    <row r="3" spans="1:16" ht="15" thickBot="1">
      <c r="A3" s="12"/>
      <c r="B3" s="297"/>
      <c r="C3" s="297"/>
      <c r="D3" s="297"/>
      <c r="E3" s="297"/>
      <c r="F3" s="297"/>
      <c r="G3" s="297"/>
      <c r="H3" s="297"/>
      <c r="I3" s="297"/>
      <c r="J3" s="297"/>
      <c r="K3" s="297"/>
      <c r="L3" s="297"/>
      <c r="M3" s="297"/>
      <c r="N3" s="297"/>
      <c r="O3" s="297"/>
      <c r="P3" s="297"/>
    </row>
    <row r="4" spans="1:16" ht="18.75" thickBot="1" thickTop="1">
      <c r="A4" s="14"/>
      <c r="B4" s="15"/>
      <c r="C4" s="16" t="s">
        <v>1</v>
      </c>
      <c r="D4" s="17" t="s">
        <v>2</v>
      </c>
      <c r="E4" s="17" t="s">
        <v>3</v>
      </c>
      <c r="F4" s="17" t="s">
        <v>4</v>
      </c>
      <c r="G4" s="17" t="s">
        <v>5</v>
      </c>
      <c r="H4" s="17" t="s">
        <v>6</v>
      </c>
      <c r="I4" s="17" t="s">
        <v>7</v>
      </c>
      <c r="J4" s="17" t="s">
        <v>8</v>
      </c>
      <c r="K4" s="17" t="s">
        <v>9</v>
      </c>
      <c r="L4" s="17" t="s">
        <v>10</v>
      </c>
      <c r="M4" s="17" t="s">
        <v>11</v>
      </c>
      <c r="N4" s="18" t="s">
        <v>12</v>
      </c>
      <c r="O4" s="19" t="s">
        <v>13</v>
      </c>
      <c r="P4" s="297"/>
    </row>
    <row r="5" spans="1:16" ht="15" thickTop="1">
      <c r="A5" s="20"/>
      <c r="B5" s="298" t="s">
        <v>20</v>
      </c>
      <c r="C5" s="299">
        <v>947</v>
      </c>
      <c r="D5" s="300">
        <v>1023</v>
      </c>
      <c r="E5" s="300">
        <v>1138</v>
      </c>
      <c r="F5" s="302">
        <v>977</v>
      </c>
      <c r="G5" s="302">
        <v>974</v>
      </c>
      <c r="H5" s="302">
        <v>1004</v>
      </c>
      <c r="I5" s="302">
        <v>1129</v>
      </c>
      <c r="J5" s="302">
        <v>1195</v>
      </c>
      <c r="K5" s="302">
        <v>1079</v>
      </c>
      <c r="L5" s="302">
        <v>1015</v>
      </c>
      <c r="M5" s="302">
        <v>894</v>
      </c>
      <c r="N5" s="566">
        <v>825</v>
      </c>
      <c r="O5" s="304">
        <v>12200</v>
      </c>
      <c r="P5" s="297"/>
    </row>
    <row r="6" spans="1:16" s="264" customFormat="1" ht="14.25">
      <c r="A6" s="154" t="s">
        <v>21</v>
      </c>
      <c r="B6" s="269" t="s">
        <v>16</v>
      </c>
      <c r="C6" s="305">
        <v>0.5138361367335865</v>
      </c>
      <c r="D6" s="306">
        <v>0.5982456140350877</v>
      </c>
      <c r="E6" s="306">
        <v>0.5614208189442526</v>
      </c>
      <c r="F6" s="306">
        <v>0.44734432234432236</v>
      </c>
      <c r="G6" s="306">
        <v>0.5253505933117584</v>
      </c>
      <c r="H6" s="306">
        <v>0.4506283662477558</v>
      </c>
      <c r="I6" s="306">
        <v>0.49301310043668123</v>
      </c>
      <c r="J6" s="306">
        <v>0.5135367425870219</v>
      </c>
      <c r="K6" s="307">
        <v>0.4906775807185084</v>
      </c>
      <c r="L6" s="307">
        <v>0.5256343863283273</v>
      </c>
      <c r="M6" s="307">
        <v>0.4540375825292026</v>
      </c>
      <c r="N6" s="307">
        <v>0.45706371191135736</v>
      </c>
      <c r="O6" s="308">
        <v>0.5006771453194895</v>
      </c>
      <c r="P6" s="309"/>
    </row>
    <row r="7" spans="1:16" ht="14.25">
      <c r="A7" s="22"/>
      <c r="B7" s="310" t="s">
        <v>22</v>
      </c>
      <c r="C7" s="311">
        <v>834</v>
      </c>
      <c r="D7" s="312">
        <v>925</v>
      </c>
      <c r="E7" s="312">
        <v>978</v>
      </c>
      <c r="F7" s="313">
        <v>850</v>
      </c>
      <c r="G7" s="313">
        <v>870</v>
      </c>
      <c r="H7" s="313">
        <v>886</v>
      </c>
      <c r="I7" s="313">
        <v>996</v>
      </c>
      <c r="J7" s="313">
        <v>1072</v>
      </c>
      <c r="K7" s="313">
        <v>938</v>
      </c>
      <c r="L7" s="313">
        <v>897</v>
      </c>
      <c r="M7" s="313">
        <v>787</v>
      </c>
      <c r="N7" s="567">
        <v>744</v>
      </c>
      <c r="O7" s="314">
        <v>10777</v>
      </c>
      <c r="P7" s="297"/>
    </row>
    <row r="8" spans="1:16" s="264" customFormat="1" ht="14.25">
      <c r="A8" s="154"/>
      <c r="B8" s="272" t="s">
        <v>16</v>
      </c>
      <c r="C8" s="315">
        <v>0.880675818373812</v>
      </c>
      <c r="D8" s="316">
        <v>0.9042033235581622</v>
      </c>
      <c r="E8" s="316">
        <v>0.859402460456942</v>
      </c>
      <c r="F8" s="316">
        <v>0.8700102354145343</v>
      </c>
      <c r="G8" s="316">
        <v>0.893223819301848</v>
      </c>
      <c r="H8" s="316">
        <v>0.8824701195219123</v>
      </c>
      <c r="I8" s="316">
        <v>0.8821966341895483</v>
      </c>
      <c r="J8" s="316">
        <v>0.897071129707113</v>
      </c>
      <c r="K8" s="317">
        <v>0.8693234476367007</v>
      </c>
      <c r="L8" s="317">
        <v>0.8837438423645321</v>
      </c>
      <c r="M8" s="317">
        <v>0.8803131991051454</v>
      </c>
      <c r="N8" s="317">
        <v>0.9018181818181819</v>
      </c>
      <c r="O8" s="318">
        <v>0.883360655737705</v>
      </c>
      <c r="P8" s="309"/>
    </row>
    <row r="9" spans="1:16" ht="14.25">
      <c r="A9" s="22" t="s">
        <v>23</v>
      </c>
      <c r="B9" s="319" t="s">
        <v>18</v>
      </c>
      <c r="C9" s="320">
        <v>113</v>
      </c>
      <c r="D9" s="321">
        <v>98</v>
      </c>
      <c r="E9" s="321">
        <v>160</v>
      </c>
      <c r="F9" s="321">
        <v>127</v>
      </c>
      <c r="G9" s="321">
        <v>104</v>
      </c>
      <c r="H9" s="321">
        <v>118</v>
      </c>
      <c r="I9" s="321">
        <v>133</v>
      </c>
      <c r="J9" s="321">
        <v>123</v>
      </c>
      <c r="K9" s="321">
        <v>141</v>
      </c>
      <c r="L9" s="321">
        <v>118</v>
      </c>
      <c r="M9" s="321">
        <v>107</v>
      </c>
      <c r="N9" s="321">
        <v>81</v>
      </c>
      <c r="O9" s="322">
        <v>1423</v>
      </c>
      <c r="P9" s="297"/>
    </row>
    <row r="10" spans="1:16" s="264" customFormat="1" ht="15" thickBot="1">
      <c r="A10" s="155"/>
      <c r="B10" s="323" t="s">
        <v>16</v>
      </c>
      <c r="C10" s="324">
        <v>0.11932418162618796</v>
      </c>
      <c r="D10" s="325">
        <v>0.09579667644183773</v>
      </c>
      <c r="E10" s="325">
        <v>0.140597539543058</v>
      </c>
      <c r="F10" s="325">
        <v>0.1299897645854657</v>
      </c>
      <c r="G10" s="325">
        <v>0.10677618069815195</v>
      </c>
      <c r="H10" s="325">
        <v>0.11752988047808766</v>
      </c>
      <c r="I10" s="325">
        <v>0.11780336581045173</v>
      </c>
      <c r="J10" s="325">
        <v>0.10292887029288703</v>
      </c>
      <c r="K10" s="326">
        <v>0.13067655236329936</v>
      </c>
      <c r="L10" s="326">
        <v>0.11625615763546798</v>
      </c>
      <c r="M10" s="326">
        <v>0.11968680089485459</v>
      </c>
      <c r="N10" s="326">
        <v>0.09818181818181818</v>
      </c>
      <c r="O10" s="327">
        <v>0.11663934426229508</v>
      </c>
      <c r="P10" s="309"/>
    </row>
    <row r="11" spans="1:16" ht="15" thickTop="1">
      <c r="A11" s="22"/>
      <c r="B11" s="328" t="s">
        <v>20</v>
      </c>
      <c r="C11" s="329">
        <v>662</v>
      </c>
      <c r="D11" s="330">
        <v>524</v>
      </c>
      <c r="E11" s="330">
        <v>608</v>
      </c>
      <c r="F11" s="332">
        <v>724</v>
      </c>
      <c r="G11" s="332">
        <v>610</v>
      </c>
      <c r="H11" s="332">
        <v>847</v>
      </c>
      <c r="I11" s="332">
        <v>795</v>
      </c>
      <c r="J11" s="332">
        <v>915</v>
      </c>
      <c r="K11" s="332">
        <v>905</v>
      </c>
      <c r="L11" s="332">
        <v>731</v>
      </c>
      <c r="M11" s="332">
        <v>908</v>
      </c>
      <c r="N11" s="568">
        <v>703</v>
      </c>
      <c r="O11" s="334">
        <v>8932</v>
      </c>
      <c r="P11" s="297"/>
    </row>
    <row r="12" spans="1:16" s="264" customFormat="1" ht="14.25">
      <c r="A12" s="154" t="s">
        <v>24</v>
      </c>
      <c r="B12" s="272" t="s">
        <v>16</v>
      </c>
      <c r="C12" s="315">
        <v>0.35919696147585456</v>
      </c>
      <c r="D12" s="316">
        <v>0.3064327485380117</v>
      </c>
      <c r="E12" s="316">
        <v>0.2999506660088801</v>
      </c>
      <c r="F12" s="316">
        <v>0.3315018315018315</v>
      </c>
      <c r="G12" s="316">
        <v>0.3290183387270766</v>
      </c>
      <c r="H12" s="316">
        <v>0.38016157989228005</v>
      </c>
      <c r="I12" s="316">
        <v>0.3471615720524017</v>
      </c>
      <c r="J12" s="316">
        <v>0.3932101418134938</v>
      </c>
      <c r="K12" s="317">
        <v>0.4115507048658481</v>
      </c>
      <c r="L12" s="317">
        <v>0.3785603314344899</v>
      </c>
      <c r="M12" s="317">
        <v>0.4611477907567293</v>
      </c>
      <c r="N12" s="317">
        <v>0.3894736842105263</v>
      </c>
      <c r="O12" s="318">
        <v>0.36656133295030163</v>
      </c>
      <c r="P12" s="309"/>
    </row>
    <row r="13" spans="1:16" ht="14.25">
      <c r="A13" s="22"/>
      <c r="B13" s="319" t="s">
        <v>22</v>
      </c>
      <c r="C13" s="320">
        <v>328</v>
      </c>
      <c r="D13" s="321">
        <v>245</v>
      </c>
      <c r="E13" s="321">
        <v>204</v>
      </c>
      <c r="F13" s="335">
        <v>301</v>
      </c>
      <c r="G13" s="335">
        <v>279</v>
      </c>
      <c r="H13" s="335">
        <v>401</v>
      </c>
      <c r="I13" s="335">
        <v>449</v>
      </c>
      <c r="J13" s="335">
        <v>547</v>
      </c>
      <c r="K13" s="335">
        <v>474</v>
      </c>
      <c r="L13" s="335">
        <v>447</v>
      </c>
      <c r="M13" s="335">
        <v>468</v>
      </c>
      <c r="N13" s="569">
        <v>369</v>
      </c>
      <c r="O13" s="322">
        <v>4512</v>
      </c>
      <c r="P13" s="297"/>
    </row>
    <row r="14" spans="1:16" s="264" customFormat="1" ht="14.25">
      <c r="A14" s="154"/>
      <c r="B14" s="269" t="s">
        <v>16</v>
      </c>
      <c r="C14" s="315">
        <v>0.4954682779456193</v>
      </c>
      <c r="D14" s="316">
        <v>0.4675572519083969</v>
      </c>
      <c r="E14" s="316">
        <v>0.3355263157894737</v>
      </c>
      <c r="F14" s="316">
        <v>0.4157458563535912</v>
      </c>
      <c r="G14" s="316">
        <v>0.45737704918032784</v>
      </c>
      <c r="H14" s="316">
        <v>0.4734356552538371</v>
      </c>
      <c r="I14" s="316">
        <v>0.5647798742138365</v>
      </c>
      <c r="J14" s="316">
        <v>0.5978142076502733</v>
      </c>
      <c r="K14" s="317">
        <v>0.523756906077348</v>
      </c>
      <c r="L14" s="317">
        <v>0.6114911080711354</v>
      </c>
      <c r="M14" s="317">
        <v>0.5154185022026432</v>
      </c>
      <c r="N14" s="317">
        <v>0.5248933143669986</v>
      </c>
      <c r="O14" s="337">
        <v>0.5051500223914017</v>
      </c>
      <c r="P14" s="309"/>
    </row>
    <row r="15" spans="1:16" ht="14.25">
      <c r="A15" s="22" t="s">
        <v>23</v>
      </c>
      <c r="B15" s="310" t="s">
        <v>18</v>
      </c>
      <c r="C15" s="311">
        <v>334</v>
      </c>
      <c r="D15" s="312">
        <v>279</v>
      </c>
      <c r="E15" s="312">
        <v>404</v>
      </c>
      <c r="F15" s="312">
        <v>423</v>
      </c>
      <c r="G15" s="312">
        <v>331</v>
      </c>
      <c r="H15" s="312">
        <v>446</v>
      </c>
      <c r="I15" s="312">
        <v>346</v>
      </c>
      <c r="J15" s="312">
        <v>368</v>
      </c>
      <c r="K15" s="312">
        <v>431</v>
      </c>
      <c r="L15" s="312">
        <v>284</v>
      </c>
      <c r="M15" s="312">
        <v>440</v>
      </c>
      <c r="N15" s="312">
        <v>334</v>
      </c>
      <c r="O15" s="314">
        <v>4420</v>
      </c>
      <c r="P15" s="297"/>
    </row>
    <row r="16" spans="1:16" s="264" customFormat="1" ht="15" thickBot="1">
      <c r="A16" s="154"/>
      <c r="B16" s="338" t="s">
        <v>16</v>
      </c>
      <c r="C16" s="324">
        <v>0.5045317220543807</v>
      </c>
      <c r="D16" s="339">
        <v>0.5324427480916031</v>
      </c>
      <c r="E16" s="339">
        <v>0.6644736842105263</v>
      </c>
      <c r="F16" s="339">
        <v>0.5842541436464088</v>
      </c>
      <c r="G16" s="339">
        <v>0.5426229508196722</v>
      </c>
      <c r="H16" s="339">
        <v>0.526564344746163</v>
      </c>
      <c r="I16" s="339">
        <v>0.43522012578616354</v>
      </c>
      <c r="J16" s="339">
        <v>0.4021857923497268</v>
      </c>
      <c r="K16" s="340">
        <v>0.47624309392265196</v>
      </c>
      <c r="L16" s="340">
        <v>0.38850889192886456</v>
      </c>
      <c r="M16" s="340">
        <v>0.4845814977973568</v>
      </c>
      <c r="N16" s="340">
        <v>0.4751066856330014</v>
      </c>
      <c r="O16" s="341">
        <v>0.4948499776085983</v>
      </c>
      <c r="P16" s="309"/>
    </row>
    <row r="17" spans="1:16" ht="15" thickTop="1">
      <c r="A17" s="23"/>
      <c r="B17" s="342" t="s">
        <v>20</v>
      </c>
      <c r="C17" s="343">
        <v>18</v>
      </c>
      <c r="D17" s="344">
        <v>2</v>
      </c>
      <c r="E17" s="344">
        <v>2</v>
      </c>
      <c r="F17" s="345">
        <v>8</v>
      </c>
      <c r="G17" s="345">
        <v>3</v>
      </c>
      <c r="H17" s="345">
        <v>2</v>
      </c>
      <c r="I17" s="345">
        <v>5</v>
      </c>
      <c r="J17" s="345">
        <v>32</v>
      </c>
      <c r="K17" s="345">
        <v>19</v>
      </c>
      <c r="L17" s="345">
        <v>5</v>
      </c>
      <c r="M17" s="345">
        <v>1</v>
      </c>
      <c r="N17" s="570">
        <v>58</v>
      </c>
      <c r="O17" s="346">
        <v>155</v>
      </c>
      <c r="P17" s="297"/>
    </row>
    <row r="18" spans="1:16" s="264" customFormat="1" ht="14.25">
      <c r="A18" s="156" t="s">
        <v>25</v>
      </c>
      <c r="B18" s="347" t="s">
        <v>16</v>
      </c>
      <c r="C18" s="315">
        <v>0.009766684753119913</v>
      </c>
      <c r="D18" s="316">
        <v>0.0011695906432748538</v>
      </c>
      <c r="E18" s="316">
        <v>0.000986679822397632</v>
      </c>
      <c r="F18" s="316">
        <v>0.003663003663003663</v>
      </c>
      <c r="G18" s="316">
        <v>0.0016181229773462784</v>
      </c>
      <c r="H18" s="316">
        <v>0.0008976660682226212</v>
      </c>
      <c r="I18" s="316">
        <v>0.002183406113537118</v>
      </c>
      <c r="J18" s="316">
        <v>0.013751611516974646</v>
      </c>
      <c r="K18" s="316">
        <v>0.008640291041382447</v>
      </c>
      <c r="L18" s="316">
        <v>0.002589331952356292</v>
      </c>
      <c r="M18" s="316">
        <v>0.0005078720162519045</v>
      </c>
      <c r="N18" s="348">
        <v>0.03213296398891967</v>
      </c>
      <c r="O18" s="349">
        <v>0.006361062092173841</v>
      </c>
      <c r="P18" s="309"/>
    </row>
    <row r="19" spans="1:16" ht="14.25">
      <c r="A19" s="24"/>
      <c r="B19" s="350" t="s">
        <v>22</v>
      </c>
      <c r="C19" s="311">
        <v>17</v>
      </c>
      <c r="D19" s="312">
        <v>1</v>
      </c>
      <c r="E19" s="312">
        <v>2</v>
      </c>
      <c r="F19" s="351">
        <v>7</v>
      </c>
      <c r="G19" s="351">
        <v>3</v>
      </c>
      <c r="H19" s="351">
        <v>2</v>
      </c>
      <c r="I19" s="351">
        <v>2</v>
      </c>
      <c r="J19" s="351">
        <v>2</v>
      </c>
      <c r="K19" s="351">
        <v>19</v>
      </c>
      <c r="L19" s="351">
        <v>5</v>
      </c>
      <c r="M19" s="351">
        <v>1</v>
      </c>
      <c r="N19" s="571">
        <v>4</v>
      </c>
      <c r="O19" s="314">
        <v>65</v>
      </c>
      <c r="P19" s="297"/>
    </row>
    <row r="20" spans="1:16" s="264" customFormat="1" ht="14.25">
      <c r="A20" s="156"/>
      <c r="B20" s="353" t="s">
        <v>16</v>
      </c>
      <c r="C20" s="305">
        <v>0.9444444444444444</v>
      </c>
      <c r="D20" s="354">
        <v>0.5</v>
      </c>
      <c r="E20" s="354">
        <v>1</v>
      </c>
      <c r="F20" s="354">
        <v>0.875</v>
      </c>
      <c r="G20" s="354">
        <v>1</v>
      </c>
      <c r="H20" s="354">
        <v>1</v>
      </c>
      <c r="I20" s="354">
        <v>0.4</v>
      </c>
      <c r="J20" s="354">
        <v>0.0625</v>
      </c>
      <c r="K20" s="354">
        <v>1</v>
      </c>
      <c r="L20" s="354">
        <v>1</v>
      </c>
      <c r="M20" s="354">
        <v>1</v>
      </c>
      <c r="N20" s="348">
        <v>0.06896551724137931</v>
      </c>
      <c r="O20" s="318">
        <v>0.41935483870967744</v>
      </c>
      <c r="P20" s="309"/>
    </row>
    <row r="21" spans="1:16" ht="14.25">
      <c r="A21" s="24" t="s">
        <v>26</v>
      </c>
      <c r="B21" s="355" t="s">
        <v>18</v>
      </c>
      <c r="C21" s="572">
        <v>1</v>
      </c>
      <c r="D21" s="573">
        <v>1</v>
      </c>
      <c r="E21" s="573">
        <v>0</v>
      </c>
      <c r="F21" s="573">
        <v>1</v>
      </c>
      <c r="G21" s="573">
        <v>0</v>
      </c>
      <c r="H21" s="573">
        <v>0</v>
      </c>
      <c r="I21" s="573">
        <v>3</v>
      </c>
      <c r="J21" s="573">
        <v>30</v>
      </c>
      <c r="K21" s="573">
        <v>0</v>
      </c>
      <c r="L21" s="573">
        <v>0</v>
      </c>
      <c r="M21" s="573">
        <v>0</v>
      </c>
      <c r="N21" s="574">
        <v>54</v>
      </c>
      <c r="O21" s="346">
        <v>90</v>
      </c>
      <c r="P21" s="297"/>
    </row>
    <row r="22" spans="1:16" s="264" customFormat="1" ht="15" thickBot="1">
      <c r="A22" s="157"/>
      <c r="B22" s="357" t="s">
        <v>16</v>
      </c>
      <c r="C22" s="324">
        <v>0.05555555555555555</v>
      </c>
      <c r="D22" s="339">
        <v>0.5</v>
      </c>
      <c r="E22" s="339">
        <v>0</v>
      </c>
      <c r="F22" s="339">
        <v>0.125</v>
      </c>
      <c r="G22" s="339">
        <v>0</v>
      </c>
      <c r="H22" s="339">
        <v>0</v>
      </c>
      <c r="I22" s="339">
        <v>0.6</v>
      </c>
      <c r="J22" s="339">
        <v>0.9375</v>
      </c>
      <c r="K22" s="339">
        <v>0</v>
      </c>
      <c r="L22" s="339">
        <v>0</v>
      </c>
      <c r="M22" s="339">
        <v>0</v>
      </c>
      <c r="N22" s="358">
        <v>0.9310344827586207</v>
      </c>
      <c r="O22" s="349">
        <v>0.5806451612903226</v>
      </c>
      <c r="P22" s="309"/>
    </row>
    <row r="23" spans="1:16" ht="15" thickTop="1">
      <c r="A23" s="24"/>
      <c r="B23" s="359" t="s">
        <v>20</v>
      </c>
      <c r="C23" s="299">
        <v>216</v>
      </c>
      <c r="D23" s="300">
        <v>161</v>
      </c>
      <c r="E23" s="300">
        <v>279</v>
      </c>
      <c r="F23" s="360">
        <v>475</v>
      </c>
      <c r="G23" s="360">
        <v>267</v>
      </c>
      <c r="H23" s="360">
        <v>375</v>
      </c>
      <c r="I23" s="360">
        <v>361</v>
      </c>
      <c r="J23" s="360">
        <v>185</v>
      </c>
      <c r="K23" s="360">
        <v>196</v>
      </c>
      <c r="L23" s="360">
        <v>180</v>
      </c>
      <c r="M23" s="360">
        <v>166</v>
      </c>
      <c r="N23" s="575">
        <v>219</v>
      </c>
      <c r="O23" s="361">
        <v>3080</v>
      </c>
      <c r="P23" s="297"/>
    </row>
    <row r="24" spans="1:16" ht="14.25">
      <c r="A24" s="24"/>
      <c r="B24" s="362" t="s">
        <v>27</v>
      </c>
      <c r="C24" s="329">
        <v>49</v>
      </c>
      <c r="D24" s="330">
        <v>0</v>
      </c>
      <c r="E24" s="330">
        <v>86</v>
      </c>
      <c r="F24" s="363">
        <v>322</v>
      </c>
      <c r="G24" s="363">
        <v>0</v>
      </c>
      <c r="H24" s="363">
        <v>218</v>
      </c>
      <c r="I24" s="363">
        <v>132</v>
      </c>
      <c r="J24" s="576">
        <v>0</v>
      </c>
      <c r="K24" s="576">
        <v>50</v>
      </c>
      <c r="L24" s="576">
        <v>0</v>
      </c>
      <c r="M24" s="363">
        <v>0</v>
      </c>
      <c r="N24" s="577">
        <v>0</v>
      </c>
      <c r="O24" s="346">
        <v>857</v>
      </c>
      <c r="P24" s="297"/>
    </row>
    <row r="25" spans="1:16" s="264" customFormat="1" ht="14.25">
      <c r="A25" s="154" t="s">
        <v>28</v>
      </c>
      <c r="B25" s="272" t="s">
        <v>16</v>
      </c>
      <c r="C25" s="305">
        <v>0.11720021703743896</v>
      </c>
      <c r="D25" s="354">
        <v>0.09415204678362574</v>
      </c>
      <c r="E25" s="354">
        <v>0.13764183522446966</v>
      </c>
      <c r="F25" s="354">
        <v>0.2174908424908425</v>
      </c>
      <c r="G25" s="354">
        <v>0.14401294498381878</v>
      </c>
      <c r="H25" s="354">
        <v>0.16831238779174149</v>
      </c>
      <c r="I25" s="354">
        <v>0.15764192139737992</v>
      </c>
      <c r="J25" s="354">
        <v>0.07950150408250967</v>
      </c>
      <c r="K25" s="354">
        <v>0.08913142337426103</v>
      </c>
      <c r="L25" s="354">
        <v>0.09321595028482652</v>
      </c>
      <c r="M25" s="354">
        <v>0.08430675469781615</v>
      </c>
      <c r="N25" s="364">
        <v>0.12132963988919668</v>
      </c>
      <c r="O25" s="273">
        <v>0.12640045963803503</v>
      </c>
      <c r="P25" s="309"/>
    </row>
    <row r="26" spans="1:16" ht="14.25">
      <c r="A26" s="24"/>
      <c r="B26" s="350" t="s">
        <v>22</v>
      </c>
      <c r="C26" s="311">
        <v>165</v>
      </c>
      <c r="D26" s="312">
        <v>145</v>
      </c>
      <c r="E26" s="312">
        <v>179</v>
      </c>
      <c r="F26" s="365">
        <v>121</v>
      </c>
      <c r="G26" s="365">
        <v>258</v>
      </c>
      <c r="H26" s="365">
        <v>138</v>
      </c>
      <c r="I26" s="365">
        <v>188</v>
      </c>
      <c r="J26" s="365">
        <v>160</v>
      </c>
      <c r="K26" s="365">
        <v>123</v>
      </c>
      <c r="L26" s="365">
        <v>174</v>
      </c>
      <c r="M26" s="365">
        <v>151</v>
      </c>
      <c r="N26" s="578">
        <v>191</v>
      </c>
      <c r="O26" s="366">
        <v>1993</v>
      </c>
      <c r="P26" s="297"/>
    </row>
    <row r="27" spans="1:16" ht="14.25">
      <c r="A27" s="24"/>
      <c r="B27" s="367" t="s">
        <v>27</v>
      </c>
      <c r="C27" s="368">
        <v>0</v>
      </c>
      <c r="D27" s="369">
        <v>0</v>
      </c>
      <c r="E27" s="369">
        <v>0</v>
      </c>
      <c r="F27" s="579">
        <v>0</v>
      </c>
      <c r="G27" s="579">
        <v>0</v>
      </c>
      <c r="H27" s="370">
        <v>0</v>
      </c>
      <c r="I27" s="579">
        <v>0</v>
      </c>
      <c r="J27" s="370">
        <v>0</v>
      </c>
      <c r="K27" s="370">
        <v>0</v>
      </c>
      <c r="L27" s="370">
        <v>0</v>
      </c>
      <c r="M27" s="579">
        <v>0</v>
      </c>
      <c r="N27" s="580">
        <v>0</v>
      </c>
      <c r="O27" s="371">
        <v>0</v>
      </c>
      <c r="P27" s="297"/>
    </row>
    <row r="28" spans="1:16" s="264" customFormat="1" ht="14.25">
      <c r="A28" s="154"/>
      <c r="B28" s="269" t="s">
        <v>16</v>
      </c>
      <c r="C28" s="315">
        <v>0.7638888888888888</v>
      </c>
      <c r="D28" s="316">
        <v>0.9006211180124224</v>
      </c>
      <c r="E28" s="316">
        <v>0.6415770609318996</v>
      </c>
      <c r="F28" s="316">
        <v>0.25473684210526315</v>
      </c>
      <c r="G28" s="316">
        <v>0.9662921348314607</v>
      </c>
      <c r="H28" s="316">
        <v>0.368</v>
      </c>
      <c r="I28" s="316">
        <v>0.5207756232686981</v>
      </c>
      <c r="J28" s="316">
        <v>0.8648648648648649</v>
      </c>
      <c r="K28" s="316">
        <v>0.6275510204081632</v>
      </c>
      <c r="L28" s="316">
        <v>0.9666666666666667</v>
      </c>
      <c r="M28" s="316">
        <v>0.9096385542168675</v>
      </c>
      <c r="N28" s="348">
        <v>0.8721461187214612</v>
      </c>
      <c r="O28" s="270">
        <v>0.647077922077922</v>
      </c>
      <c r="P28" s="309"/>
    </row>
    <row r="29" spans="1:16" ht="14.25">
      <c r="A29" s="24" t="s">
        <v>29</v>
      </c>
      <c r="B29" s="350" t="s">
        <v>18</v>
      </c>
      <c r="C29" s="311">
        <v>51</v>
      </c>
      <c r="D29" s="312">
        <v>16</v>
      </c>
      <c r="E29" s="312">
        <v>100</v>
      </c>
      <c r="F29" s="312">
        <v>354</v>
      </c>
      <c r="G29" s="312">
        <v>9</v>
      </c>
      <c r="H29" s="312">
        <v>237</v>
      </c>
      <c r="I29" s="312">
        <v>173</v>
      </c>
      <c r="J29" s="312">
        <v>25</v>
      </c>
      <c r="K29" s="312">
        <v>73</v>
      </c>
      <c r="L29" s="312">
        <v>6</v>
      </c>
      <c r="M29" s="312">
        <v>15</v>
      </c>
      <c r="N29" s="372">
        <v>28</v>
      </c>
      <c r="O29" s="373">
        <v>1087</v>
      </c>
      <c r="P29" s="297"/>
    </row>
    <row r="30" spans="1:16" ht="14.25">
      <c r="A30" s="24"/>
      <c r="B30" s="362" t="s">
        <v>27</v>
      </c>
      <c r="C30" s="329">
        <v>49</v>
      </c>
      <c r="D30" s="330">
        <v>0</v>
      </c>
      <c r="E30" s="330">
        <v>86</v>
      </c>
      <c r="F30" s="330">
        <v>322</v>
      </c>
      <c r="G30" s="330">
        <v>0</v>
      </c>
      <c r="H30" s="330">
        <v>218</v>
      </c>
      <c r="I30" s="330">
        <v>132</v>
      </c>
      <c r="J30" s="330">
        <v>0</v>
      </c>
      <c r="K30" s="330">
        <v>50</v>
      </c>
      <c r="L30" s="330">
        <v>0</v>
      </c>
      <c r="M30" s="330">
        <v>0</v>
      </c>
      <c r="N30" s="374">
        <v>0</v>
      </c>
      <c r="O30" s="346">
        <v>857</v>
      </c>
      <c r="P30" s="297"/>
    </row>
    <row r="31" spans="1:16" s="264" customFormat="1" ht="15" thickBot="1">
      <c r="A31" s="155"/>
      <c r="B31" s="375" t="s">
        <v>30</v>
      </c>
      <c r="C31" s="376">
        <v>0.2361111111111111</v>
      </c>
      <c r="D31" s="377">
        <v>0.09937888198757763</v>
      </c>
      <c r="E31" s="377">
        <v>0.35842293906810035</v>
      </c>
      <c r="F31" s="377">
        <v>0.7452631578947368</v>
      </c>
      <c r="G31" s="377">
        <v>0.033707865168539325</v>
      </c>
      <c r="H31" s="377">
        <v>0.632</v>
      </c>
      <c r="I31" s="377">
        <v>0.4792243767313019</v>
      </c>
      <c r="J31" s="377">
        <v>0.13513513513513514</v>
      </c>
      <c r="K31" s="377">
        <v>0.37244897959183676</v>
      </c>
      <c r="L31" s="377">
        <v>0.03333333333333333</v>
      </c>
      <c r="M31" s="377">
        <v>0.09036144578313253</v>
      </c>
      <c r="N31" s="378">
        <v>0.1278538812785388</v>
      </c>
      <c r="O31" s="379">
        <v>0.3529220779220779</v>
      </c>
      <c r="P31" s="309"/>
    </row>
    <row r="32" spans="1:16" ht="15" thickTop="1">
      <c r="A32" s="22"/>
      <c r="B32" s="380" t="s">
        <v>20</v>
      </c>
      <c r="C32" s="381">
        <v>1843</v>
      </c>
      <c r="D32" s="382">
        <v>1710</v>
      </c>
      <c r="E32" s="382">
        <v>2027</v>
      </c>
      <c r="F32" s="382">
        <v>2184</v>
      </c>
      <c r="G32" s="382">
        <v>1854</v>
      </c>
      <c r="H32" s="382">
        <v>2228</v>
      </c>
      <c r="I32" s="382">
        <v>2290</v>
      </c>
      <c r="J32" s="382">
        <v>2327</v>
      </c>
      <c r="K32" s="382">
        <v>2199</v>
      </c>
      <c r="L32" s="382">
        <v>1931</v>
      </c>
      <c r="M32" s="382">
        <v>1969</v>
      </c>
      <c r="N32" s="383">
        <v>1805</v>
      </c>
      <c r="O32" s="384">
        <v>24367</v>
      </c>
      <c r="P32" s="297"/>
    </row>
    <row r="33" spans="1:16" ht="14.25">
      <c r="A33" s="22" t="s">
        <v>31</v>
      </c>
      <c r="B33" s="319" t="s">
        <v>22</v>
      </c>
      <c r="C33" s="320">
        <v>1344</v>
      </c>
      <c r="D33" s="321">
        <v>1316</v>
      </c>
      <c r="E33" s="321">
        <v>1363</v>
      </c>
      <c r="F33" s="321">
        <v>1279</v>
      </c>
      <c r="G33" s="321">
        <v>1410</v>
      </c>
      <c r="H33" s="321">
        <v>1427</v>
      </c>
      <c r="I33" s="321">
        <v>1635</v>
      </c>
      <c r="J33" s="321">
        <v>1781</v>
      </c>
      <c r="K33" s="321">
        <v>1554</v>
      </c>
      <c r="L33" s="321">
        <v>1523</v>
      </c>
      <c r="M33" s="321">
        <v>1407</v>
      </c>
      <c r="N33" s="385">
        <v>1308</v>
      </c>
      <c r="O33" s="386">
        <v>17347</v>
      </c>
      <c r="P33" s="191"/>
    </row>
    <row r="34" spans="1:16" s="264" customFormat="1" ht="14.25">
      <c r="A34" s="154"/>
      <c r="B34" s="269" t="s">
        <v>16</v>
      </c>
      <c r="C34" s="315">
        <v>0.7292457948996202</v>
      </c>
      <c r="D34" s="316">
        <v>0.7695906432748538</v>
      </c>
      <c r="E34" s="316">
        <v>0.6724222989639862</v>
      </c>
      <c r="F34" s="316">
        <v>0.5856227106227107</v>
      </c>
      <c r="G34" s="316">
        <v>0.7605177993527508</v>
      </c>
      <c r="H34" s="316">
        <v>0.6404847396768402</v>
      </c>
      <c r="I34" s="316">
        <v>0.7139737991266376</v>
      </c>
      <c r="J34" s="316">
        <v>0.7653631284916201</v>
      </c>
      <c r="K34" s="316">
        <v>0.7066848567530696</v>
      </c>
      <c r="L34" s="316">
        <v>0.7887105126877265</v>
      </c>
      <c r="M34" s="316">
        <v>0.7145759268664297</v>
      </c>
      <c r="N34" s="348">
        <v>0.7246537396121884</v>
      </c>
      <c r="O34" s="270">
        <v>0.7119054458899331</v>
      </c>
      <c r="P34" s="387"/>
    </row>
    <row r="35" spans="1:16" ht="14.25">
      <c r="A35" s="24" t="s">
        <v>13</v>
      </c>
      <c r="B35" s="350" t="s">
        <v>203</v>
      </c>
      <c r="C35" s="311">
        <v>499</v>
      </c>
      <c r="D35" s="312">
        <v>394</v>
      </c>
      <c r="E35" s="312">
        <v>664</v>
      </c>
      <c r="F35" s="312">
        <v>905</v>
      </c>
      <c r="G35" s="312">
        <v>444</v>
      </c>
      <c r="H35" s="312">
        <v>801</v>
      </c>
      <c r="I35" s="312">
        <v>655</v>
      </c>
      <c r="J35" s="312">
        <v>546</v>
      </c>
      <c r="K35" s="312">
        <v>645</v>
      </c>
      <c r="L35" s="312">
        <v>408</v>
      </c>
      <c r="M35" s="312">
        <v>562</v>
      </c>
      <c r="N35" s="372">
        <v>497</v>
      </c>
      <c r="O35" s="388">
        <v>7020</v>
      </c>
      <c r="P35" s="297"/>
    </row>
    <row r="36" spans="1:16" s="264" customFormat="1" ht="15" thickBot="1">
      <c r="A36" s="158"/>
      <c r="B36" s="279" t="s">
        <v>16</v>
      </c>
      <c r="C36" s="389">
        <v>0.27075420510037984</v>
      </c>
      <c r="D36" s="390">
        <v>0.2304093567251462</v>
      </c>
      <c r="E36" s="390">
        <v>0.3275777010360138</v>
      </c>
      <c r="F36" s="390">
        <v>0.4143772893772894</v>
      </c>
      <c r="G36" s="390">
        <v>0.23948220064724918</v>
      </c>
      <c r="H36" s="390">
        <v>0.3595152603231598</v>
      </c>
      <c r="I36" s="390">
        <v>0.28602620087336245</v>
      </c>
      <c r="J36" s="390">
        <v>0.2346368715083799</v>
      </c>
      <c r="K36" s="390">
        <v>0.2933151432469304</v>
      </c>
      <c r="L36" s="390">
        <v>0.21128948731227343</v>
      </c>
      <c r="M36" s="390">
        <v>0.2854240731335703</v>
      </c>
      <c r="N36" s="391">
        <v>0.2753462603878116</v>
      </c>
      <c r="O36" s="280">
        <v>0.2880945541100669</v>
      </c>
      <c r="P36" s="387"/>
    </row>
    <row r="37" spans="1:16" ht="15" thickTop="1">
      <c r="A37" s="12"/>
      <c r="B37" s="297"/>
      <c r="C37" s="297"/>
      <c r="D37" s="297"/>
      <c r="E37" s="297"/>
      <c r="F37" s="297"/>
      <c r="G37" s="297"/>
      <c r="H37" s="297"/>
      <c r="I37" s="297"/>
      <c r="J37" s="297"/>
      <c r="K37" s="297"/>
      <c r="L37" s="297"/>
      <c r="M37" s="297"/>
      <c r="N37" s="297" t="s">
        <v>32</v>
      </c>
      <c r="O37" s="297"/>
      <c r="P37" s="297"/>
    </row>
    <row r="38" spans="1:16" ht="14.25">
      <c r="A38" s="12"/>
      <c r="B38" s="297"/>
      <c r="C38" s="297"/>
      <c r="D38" s="297"/>
      <c r="E38" s="297"/>
      <c r="F38" s="297"/>
      <c r="G38" s="297"/>
      <c r="H38" s="297"/>
      <c r="I38" s="618"/>
      <c r="J38" s="297"/>
      <c r="K38" s="297"/>
      <c r="L38" s="297"/>
      <c r="M38" s="297"/>
      <c r="N38" s="297"/>
      <c r="O38" s="785" t="s">
        <v>204</v>
      </c>
      <c r="P38" s="297"/>
    </row>
    <row r="39" spans="1:16" ht="13.5">
      <c r="A39" s="297"/>
      <c r="B39" s="297"/>
      <c r="C39" s="297"/>
      <c r="D39" s="297"/>
      <c r="E39" s="297"/>
      <c r="F39" s="297"/>
      <c r="G39" s="297"/>
      <c r="H39" s="297"/>
      <c r="I39" s="297"/>
      <c r="J39" s="297"/>
      <c r="K39" s="297"/>
      <c r="L39" s="297"/>
      <c r="M39" s="297"/>
      <c r="N39" s="297"/>
      <c r="O39" s="297"/>
      <c r="P39" s="297"/>
    </row>
    <row r="40" spans="1:16" ht="17.25">
      <c r="A40" s="12"/>
      <c r="B40" s="297"/>
      <c r="C40" s="297"/>
      <c r="D40" s="297"/>
      <c r="E40" s="807" t="s">
        <v>33</v>
      </c>
      <c r="F40" s="807"/>
      <c r="G40" s="807"/>
      <c r="H40" s="807"/>
      <c r="I40" s="807"/>
      <c r="J40" s="807"/>
      <c r="K40" s="807"/>
      <c r="L40" s="618" t="s">
        <v>196</v>
      </c>
      <c r="M40" s="297"/>
      <c r="N40" s="297"/>
      <c r="O40" s="297"/>
      <c r="P40" s="297"/>
    </row>
    <row r="41" spans="1:16" ht="13.5">
      <c r="A41" s="297"/>
      <c r="B41" s="297"/>
      <c r="C41" s="297"/>
      <c r="D41" s="297"/>
      <c r="E41" s="297"/>
      <c r="F41" s="297"/>
      <c r="G41" s="297"/>
      <c r="H41" s="297"/>
      <c r="I41" s="297"/>
      <c r="J41" s="297"/>
      <c r="K41" s="297"/>
      <c r="L41" s="297"/>
      <c r="M41" s="297"/>
      <c r="N41" s="297"/>
      <c r="O41" s="297"/>
      <c r="P41" s="297"/>
    </row>
    <row r="42" spans="1:16" ht="15" thickBot="1">
      <c r="A42" s="12"/>
      <c r="B42" s="297"/>
      <c r="C42" s="297"/>
      <c r="D42" s="297"/>
      <c r="E42" s="297"/>
      <c r="F42" s="297"/>
      <c r="G42" s="297"/>
      <c r="H42" s="297"/>
      <c r="I42" s="297"/>
      <c r="J42" s="297"/>
      <c r="K42" s="297"/>
      <c r="L42" s="297"/>
      <c r="M42" s="297"/>
      <c r="N42" s="297"/>
      <c r="O42" s="297"/>
      <c r="P42" s="297"/>
    </row>
    <row r="43" spans="1:16" ht="18.75" thickBot="1" thickTop="1">
      <c r="A43" s="25"/>
      <c r="B43" s="17"/>
      <c r="C43" s="15"/>
      <c r="D43" s="16" t="s">
        <v>1</v>
      </c>
      <c r="E43" s="17" t="s">
        <v>2</v>
      </c>
      <c r="F43" s="17" t="s">
        <v>3</v>
      </c>
      <c r="G43" s="17" t="s">
        <v>4</v>
      </c>
      <c r="H43" s="17" t="s">
        <v>5</v>
      </c>
      <c r="I43" s="17" t="s">
        <v>6</v>
      </c>
      <c r="J43" s="17" t="s">
        <v>7</v>
      </c>
      <c r="K43" s="17" t="s">
        <v>8</v>
      </c>
      <c r="L43" s="17" t="s">
        <v>9</v>
      </c>
      <c r="M43" s="17" t="s">
        <v>10</v>
      </c>
      <c r="N43" s="17" t="s">
        <v>11</v>
      </c>
      <c r="O43" s="18" t="s">
        <v>12</v>
      </c>
      <c r="P43" s="19" t="s">
        <v>13</v>
      </c>
    </row>
    <row r="44" spans="1:16" ht="15" thickTop="1">
      <c r="A44" s="20"/>
      <c r="B44" s="392"/>
      <c r="C44" s="393" t="s">
        <v>34</v>
      </c>
      <c r="D44" s="581">
        <v>947</v>
      </c>
      <c r="E44" s="582">
        <v>1023</v>
      </c>
      <c r="F44" s="582">
        <v>1138</v>
      </c>
      <c r="G44" s="582">
        <v>977</v>
      </c>
      <c r="H44" s="582">
        <v>974</v>
      </c>
      <c r="I44" s="582">
        <v>1004</v>
      </c>
      <c r="J44" s="582">
        <v>1129</v>
      </c>
      <c r="K44" s="582">
        <v>1195</v>
      </c>
      <c r="L44" s="582">
        <v>1079</v>
      </c>
      <c r="M44" s="582">
        <v>1015</v>
      </c>
      <c r="N44" s="582">
        <v>894</v>
      </c>
      <c r="O44" s="583">
        <v>825</v>
      </c>
      <c r="P44" s="394">
        <v>12200</v>
      </c>
    </row>
    <row r="45" spans="1:16" ht="14.25">
      <c r="A45" s="22"/>
      <c r="B45" s="395" t="s">
        <v>20</v>
      </c>
      <c r="C45" s="396" t="s">
        <v>35</v>
      </c>
      <c r="D45" s="584">
        <v>990</v>
      </c>
      <c r="E45" s="398">
        <v>1006</v>
      </c>
      <c r="F45" s="585">
        <v>937</v>
      </c>
      <c r="G45" s="398">
        <v>873</v>
      </c>
      <c r="H45" s="398">
        <v>972</v>
      </c>
      <c r="I45" s="398">
        <v>1049</v>
      </c>
      <c r="J45" s="398">
        <v>1196</v>
      </c>
      <c r="K45" s="398">
        <v>998</v>
      </c>
      <c r="L45" s="398">
        <v>971</v>
      </c>
      <c r="M45" s="398">
        <v>771</v>
      </c>
      <c r="N45" s="398">
        <v>799</v>
      </c>
      <c r="O45" s="401">
        <v>883</v>
      </c>
      <c r="P45" s="402">
        <v>11445</v>
      </c>
    </row>
    <row r="46" spans="1:16" s="264" customFormat="1" ht="14.25">
      <c r="A46" s="154" t="s">
        <v>21</v>
      </c>
      <c r="B46" s="403"/>
      <c r="C46" s="404" t="s">
        <v>36</v>
      </c>
      <c r="D46" s="305">
        <v>0.9565656565656566</v>
      </c>
      <c r="E46" s="405">
        <v>1.0168986083499005</v>
      </c>
      <c r="F46" s="405">
        <v>1.2145144076840981</v>
      </c>
      <c r="G46" s="405">
        <v>1.1191294387170676</v>
      </c>
      <c r="H46" s="405">
        <v>1.0020576131687242</v>
      </c>
      <c r="I46" s="405">
        <v>0.9571020019065777</v>
      </c>
      <c r="J46" s="405">
        <v>0.9439799331103679</v>
      </c>
      <c r="K46" s="405">
        <v>1.1973947895791583</v>
      </c>
      <c r="L46" s="405">
        <v>1.1112255406797116</v>
      </c>
      <c r="M46" s="405">
        <v>1.3164721141374838</v>
      </c>
      <c r="N46" s="405">
        <v>1.118898623279099</v>
      </c>
      <c r="O46" s="406">
        <v>0.9343148357870895</v>
      </c>
      <c r="P46" s="407">
        <v>1.0659676714722586</v>
      </c>
    </row>
    <row r="47" spans="1:16" ht="14.25">
      <c r="A47" s="22"/>
      <c r="B47" s="408"/>
      <c r="C47" s="409" t="s">
        <v>34</v>
      </c>
      <c r="D47" s="410">
        <v>834</v>
      </c>
      <c r="E47" s="265">
        <v>925</v>
      </c>
      <c r="F47" s="265">
        <v>978</v>
      </c>
      <c r="G47" s="265">
        <v>850</v>
      </c>
      <c r="H47" s="265">
        <v>870</v>
      </c>
      <c r="I47" s="265">
        <v>886</v>
      </c>
      <c r="J47" s="265">
        <v>996</v>
      </c>
      <c r="K47" s="265">
        <v>1072</v>
      </c>
      <c r="L47" s="265">
        <v>938</v>
      </c>
      <c r="M47" s="265">
        <v>897</v>
      </c>
      <c r="N47" s="265">
        <v>787</v>
      </c>
      <c r="O47" s="336">
        <v>744</v>
      </c>
      <c r="P47" s="411">
        <v>10777</v>
      </c>
    </row>
    <row r="48" spans="1:16" ht="14.25">
      <c r="A48" s="22"/>
      <c r="B48" s="395" t="s">
        <v>22</v>
      </c>
      <c r="C48" s="396" t="s">
        <v>35</v>
      </c>
      <c r="D48" s="584">
        <v>881</v>
      </c>
      <c r="E48" s="398">
        <v>879</v>
      </c>
      <c r="F48" s="585">
        <v>805</v>
      </c>
      <c r="G48" s="398">
        <v>770</v>
      </c>
      <c r="H48" s="398">
        <v>833</v>
      </c>
      <c r="I48" s="398">
        <v>926</v>
      </c>
      <c r="J48" s="398">
        <v>1044</v>
      </c>
      <c r="K48" s="398">
        <v>851</v>
      </c>
      <c r="L48" s="398">
        <v>853</v>
      </c>
      <c r="M48" s="398">
        <v>667</v>
      </c>
      <c r="N48" s="398">
        <v>701</v>
      </c>
      <c r="O48" s="401">
        <v>792</v>
      </c>
      <c r="P48" s="412">
        <v>10002</v>
      </c>
    </row>
    <row r="49" spans="1:16" ht="14.25">
      <c r="A49" s="21"/>
      <c r="B49" s="413"/>
      <c r="C49" s="414" t="s">
        <v>36</v>
      </c>
      <c r="D49" s="305">
        <v>0.9466515323496028</v>
      </c>
      <c r="E49" s="405">
        <v>1.0523321956769056</v>
      </c>
      <c r="F49" s="405">
        <v>1.2149068322981367</v>
      </c>
      <c r="G49" s="405">
        <v>1.103896103896104</v>
      </c>
      <c r="H49" s="405">
        <v>1.0444177671068426</v>
      </c>
      <c r="I49" s="405">
        <v>0.9568034557235421</v>
      </c>
      <c r="J49" s="405">
        <v>0.9540229885057471</v>
      </c>
      <c r="K49" s="405">
        <v>1.2596944770857814</v>
      </c>
      <c r="L49" s="405">
        <v>1.0996483001172332</v>
      </c>
      <c r="M49" s="405">
        <v>1.3448275862068966</v>
      </c>
      <c r="N49" s="405">
        <v>1.122681883024251</v>
      </c>
      <c r="O49" s="406">
        <v>0.9393939393939394</v>
      </c>
      <c r="P49" s="273">
        <v>1.07748450309938</v>
      </c>
    </row>
    <row r="50" spans="1:16" ht="14.25">
      <c r="A50" s="22" t="s">
        <v>23</v>
      </c>
      <c r="B50" s="408"/>
      <c r="C50" s="415" t="s">
        <v>34</v>
      </c>
      <c r="D50" s="311">
        <v>113</v>
      </c>
      <c r="E50" s="313">
        <v>98</v>
      </c>
      <c r="F50" s="313">
        <v>160</v>
      </c>
      <c r="G50" s="313">
        <v>127</v>
      </c>
      <c r="H50" s="313">
        <v>104</v>
      </c>
      <c r="I50" s="313">
        <v>118</v>
      </c>
      <c r="J50" s="313">
        <v>133</v>
      </c>
      <c r="K50" s="313">
        <v>123</v>
      </c>
      <c r="L50" s="313">
        <v>141</v>
      </c>
      <c r="M50" s="313">
        <v>118</v>
      </c>
      <c r="N50" s="313">
        <v>107</v>
      </c>
      <c r="O50" s="567">
        <v>81</v>
      </c>
      <c r="P50" s="366">
        <v>1423</v>
      </c>
    </row>
    <row r="51" spans="1:16" ht="14.25">
      <c r="A51" s="22"/>
      <c r="B51" s="395" t="s">
        <v>18</v>
      </c>
      <c r="C51" s="416" t="s">
        <v>35</v>
      </c>
      <c r="D51" s="397">
        <v>109</v>
      </c>
      <c r="E51" s="399">
        <v>127</v>
      </c>
      <c r="F51" s="399">
        <v>132</v>
      </c>
      <c r="G51" s="399">
        <v>103</v>
      </c>
      <c r="H51" s="399">
        <v>139</v>
      </c>
      <c r="I51" s="399">
        <v>123</v>
      </c>
      <c r="J51" s="399">
        <v>152</v>
      </c>
      <c r="K51" s="399">
        <v>147</v>
      </c>
      <c r="L51" s="399">
        <v>118</v>
      </c>
      <c r="M51" s="399">
        <v>104</v>
      </c>
      <c r="N51" s="399">
        <v>98</v>
      </c>
      <c r="O51" s="417">
        <v>91</v>
      </c>
      <c r="P51" s="418">
        <v>1443</v>
      </c>
    </row>
    <row r="52" spans="1:16" s="264" customFormat="1" ht="15" thickBot="1">
      <c r="A52" s="155"/>
      <c r="B52" s="419"/>
      <c r="C52" s="420" t="s">
        <v>36</v>
      </c>
      <c r="D52" s="376">
        <v>1.036697247706422</v>
      </c>
      <c r="E52" s="421">
        <v>0.7716535433070866</v>
      </c>
      <c r="F52" s="421">
        <v>1.2121212121212122</v>
      </c>
      <c r="G52" s="421">
        <v>1.233009708737864</v>
      </c>
      <c r="H52" s="421">
        <v>0.7482014388489209</v>
      </c>
      <c r="I52" s="421">
        <v>0.959349593495935</v>
      </c>
      <c r="J52" s="421">
        <v>0.875</v>
      </c>
      <c r="K52" s="421">
        <v>0.8367346938775511</v>
      </c>
      <c r="L52" s="421">
        <v>1.194915254237288</v>
      </c>
      <c r="M52" s="421">
        <v>1.1346153846153846</v>
      </c>
      <c r="N52" s="405">
        <v>1.0918367346938775</v>
      </c>
      <c r="O52" s="406">
        <v>0.8901098901098901</v>
      </c>
      <c r="P52" s="379">
        <v>0.9861399861399861</v>
      </c>
    </row>
    <row r="53" spans="1:16" ht="15" thickTop="1">
      <c r="A53" s="22"/>
      <c r="B53" s="395"/>
      <c r="C53" s="393" t="s">
        <v>34</v>
      </c>
      <c r="D53" s="422">
        <v>662</v>
      </c>
      <c r="E53" s="301">
        <v>524</v>
      </c>
      <c r="F53" s="301">
        <v>608</v>
      </c>
      <c r="G53" s="301">
        <v>724</v>
      </c>
      <c r="H53" s="301">
        <v>610</v>
      </c>
      <c r="I53" s="301">
        <v>847</v>
      </c>
      <c r="J53" s="301">
        <v>795</v>
      </c>
      <c r="K53" s="301">
        <v>915</v>
      </c>
      <c r="L53" s="301">
        <v>905</v>
      </c>
      <c r="M53" s="301">
        <v>731</v>
      </c>
      <c r="N53" s="301">
        <v>908</v>
      </c>
      <c r="O53" s="303">
        <v>703</v>
      </c>
      <c r="P53" s="423">
        <v>8932</v>
      </c>
    </row>
    <row r="54" spans="1:16" ht="14.25">
      <c r="A54" s="22"/>
      <c r="B54" s="395" t="s">
        <v>20</v>
      </c>
      <c r="C54" s="396" t="s">
        <v>35</v>
      </c>
      <c r="D54" s="586">
        <v>745</v>
      </c>
      <c r="E54" s="331">
        <v>501</v>
      </c>
      <c r="F54" s="587">
        <v>715</v>
      </c>
      <c r="G54" s="331">
        <v>755</v>
      </c>
      <c r="H54" s="331">
        <v>597</v>
      </c>
      <c r="I54" s="331">
        <v>909</v>
      </c>
      <c r="J54" s="331">
        <v>1228</v>
      </c>
      <c r="K54" s="331">
        <v>827</v>
      </c>
      <c r="L54" s="331">
        <v>583</v>
      </c>
      <c r="M54" s="331">
        <v>492</v>
      </c>
      <c r="N54" s="331">
        <v>631</v>
      </c>
      <c r="O54" s="333">
        <v>610</v>
      </c>
      <c r="P54" s="386">
        <v>8593</v>
      </c>
    </row>
    <row r="55" spans="1:16" s="264" customFormat="1" ht="14.25">
      <c r="A55" s="154" t="s">
        <v>24</v>
      </c>
      <c r="B55" s="403"/>
      <c r="C55" s="404" t="s">
        <v>36</v>
      </c>
      <c r="D55" s="305">
        <v>0.8885906040268456</v>
      </c>
      <c r="E55" s="405">
        <v>1.0459081836327346</v>
      </c>
      <c r="F55" s="405">
        <v>0.8503496503496504</v>
      </c>
      <c r="G55" s="405">
        <v>0.9589403973509933</v>
      </c>
      <c r="H55" s="405">
        <v>1.0217755443886096</v>
      </c>
      <c r="I55" s="405">
        <v>0.9317931793179318</v>
      </c>
      <c r="J55" s="405">
        <v>0.6473941368078175</v>
      </c>
      <c r="K55" s="405">
        <v>1.1064087061668681</v>
      </c>
      <c r="L55" s="405">
        <v>1.5523156089193826</v>
      </c>
      <c r="M55" s="405">
        <v>1.4857723577235773</v>
      </c>
      <c r="N55" s="405">
        <v>1.438985736925515</v>
      </c>
      <c r="O55" s="406">
        <v>1.1524590163934427</v>
      </c>
      <c r="P55" s="270">
        <v>1.0394507156988246</v>
      </c>
    </row>
    <row r="56" spans="1:16" ht="14.25">
      <c r="A56" s="22"/>
      <c r="B56" s="408"/>
      <c r="C56" s="409" t="s">
        <v>34</v>
      </c>
      <c r="D56" s="410">
        <v>328</v>
      </c>
      <c r="E56" s="265">
        <v>245</v>
      </c>
      <c r="F56" s="265">
        <v>204</v>
      </c>
      <c r="G56" s="265">
        <v>301</v>
      </c>
      <c r="H56" s="265">
        <v>279</v>
      </c>
      <c r="I56" s="265">
        <v>401</v>
      </c>
      <c r="J56" s="265">
        <v>449</v>
      </c>
      <c r="K56" s="265">
        <v>547</v>
      </c>
      <c r="L56" s="265">
        <v>474</v>
      </c>
      <c r="M56" s="265">
        <v>447</v>
      </c>
      <c r="N56" s="265">
        <v>468</v>
      </c>
      <c r="O56" s="336">
        <v>369</v>
      </c>
      <c r="P56" s="366">
        <v>4512</v>
      </c>
    </row>
    <row r="57" spans="1:16" ht="14.25">
      <c r="A57" s="22"/>
      <c r="B57" s="395" t="s">
        <v>22</v>
      </c>
      <c r="C57" s="396" t="s">
        <v>35</v>
      </c>
      <c r="D57" s="584">
        <v>304</v>
      </c>
      <c r="E57" s="398">
        <v>215</v>
      </c>
      <c r="F57" s="585">
        <v>288</v>
      </c>
      <c r="G57" s="398">
        <v>311</v>
      </c>
      <c r="H57" s="398">
        <v>359</v>
      </c>
      <c r="I57" s="398">
        <v>529</v>
      </c>
      <c r="J57" s="398">
        <v>643</v>
      </c>
      <c r="K57" s="398">
        <v>395</v>
      </c>
      <c r="L57" s="398">
        <v>354</v>
      </c>
      <c r="M57" s="398">
        <v>279</v>
      </c>
      <c r="N57" s="398">
        <v>292</v>
      </c>
      <c r="O57" s="401">
        <v>431</v>
      </c>
      <c r="P57" s="366">
        <v>4400</v>
      </c>
    </row>
    <row r="58" spans="1:16" s="264" customFormat="1" ht="14.25">
      <c r="A58" s="154"/>
      <c r="B58" s="403"/>
      <c r="C58" s="404" t="s">
        <v>36</v>
      </c>
      <c r="D58" s="305">
        <v>1.0789473684210527</v>
      </c>
      <c r="E58" s="405">
        <v>1.1395348837209303</v>
      </c>
      <c r="F58" s="405">
        <v>0.7083333333333334</v>
      </c>
      <c r="G58" s="405">
        <v>0.9678456591639871</v>
      </c>
      <c r="H58" s="405">
        <v>0.7771587743732591</v>
      </c>
      <c r="I58" s="405">
        <v>0.7580340264650284</v>
      </c>
      <c r="J58" s="405">
        <v>0.6982892690513219</v>
      </c>
      <c r="K58" s="405">
        <v>1.3848101265822785</v>
      </c>
      <c r="L58" s="405">
        <v>1.3389830508474576</v>
      </c>
      <c r="M58" s="405">
        <v>1.6021505376344085</v>
      </c>
      <c r="N58" s="405">
        <v>1.6027397260273972</v>
      </c>
      <c r="O58" s="406">
        <v>0.8561484918793504</v>
      </c>
      <c r="P58" s="273">
        <v>1.0254545454545454</v>
      </c>
    </row>
    <row r="59" spans="1:16" ht="14.25">
      <c r="A59" s="22" t="s">
        <v>23</v>
      </c>
      <c r="B59" s="408"/>
      <c r="C59" s="409" t="s">
        <v>34</v>
      </c>
      <c r="D59" s="311">
        <v>334</v>
      </c>
      <c r="E59" s="588">
        <v>279</v>
      </c>
      <c r="F59" s="588">
        <v>404</v>
      </c>
      <c r="G59" s="588">
        <v>423</v>
      </c>
      <c r="H59" s="588">
        <v>331</v>
      </c>
      <c r="I59" s="588">
        <v>446</v>
      </c>
      <c r="J59" s="588">
        <v>346</v>
      </c>
      <c r="K59" s="588">
        <v>368</v>
      </c>
      <c r="L59" s="588">
        <v>431</v>
      </c>
      <c r="M59" s="588">
        <v>284</v>
      </c>
      <c r="N59" s="588">
        <v>440</v>
      </c>
      <c r="O59" s="589">
        <v>334</v>
      </c>
      <c r="P59" s="424">
        <v>4420</v>
      </c>
    </row>
    <row r="60" spans="1:16" ht="14.25">
      <c r="A60" s="22"/>
      <c r="B60" s="395" t="s">
        <v>18</v>
      </c>
      <c r="C60" s="396" t="s">
        <v>35</v>
      </c>
      <c r="D60" s="397">
        <v>441</v>
      </c>
      <c r="E60" s="400">
        <v>286</v>
      </c>
      <c r="F60" s="399">
        <v>427</v>
      </c>
      <c r="G60" s="400">
        <v>444</v>
      </c>
      <c r="H60" s="400">
        <v>238</v>
      </c>
      <c r="I60" s="400">
        <v>380</v>
      </c>
      <c r="J60" s="400">
        <v>585</v>
      </c>
      <c r="K60" s="400">
        <v>432</v>
      </c>
      <c r="L60" s="400">
        <v>229</v>
      </c>
      <c r="M60" s="400">
        <v>213</v>
      </c>
      <c r="N60" s="400">
        <v>339</v>
      </c>
      <c r="O60" s="590">
        <v>179</v>
      </c>
      <c r="P60" s="425">
        <v>4193</v>
      </c>
    </row>
    <row r="61" spans="1:16" s="264" customFormat="1" ht="15" thickBot="1">
      <c r="A61" s="155"/>
      <c r="B61" s="419"/>
      <c r="C61" s="426" t="s">
        <v>36</v>
      </c>
      <c r="D61" s="376">
        <v>0.7573696145124716</v>
      </c>
      <c r="E61" s="421">
        <v>0.9755244755244755</v>
      </c>
      <c r="F61" s="421">
        <v>0.9461358313817331</v>
      </c>
      <c r="G61" s="421">
        <v>0.9527027027027027</v>
      </c>
      <c r="H61" s="421">
        <v>1.3907563025210083</v>
      </c>
      <c r="I61" s="421">
        <v>1.1736842105263159</v>
      </c>
      <c r="J61" s="421">
        <v>0.5914529914529915</v>
      </c>
      <c r="K61" s="421">
        <v>0.8518518518518519</v>
      </c>
      <c r="L61" s="421">
        <v>1.8820960698689957</v>
      </c>
      <c r="M61" s="421">
        <v>1.3333333333333333</v>
      </c>
      <c r="N61" s="421">
        <v>1.2979351032448379</v>
      </c>
      <c r="O61" s="427">
        <v>1.8659217877094971</v>
      </c>
      <c r="P61" s="379">
        <v>1.0541378487956117</v>
      </c>
    </row>
    <row r="62" spans="1:16" ht="15" thickTop="1">
      <c r="A62" s="24"/>
      <c r="B62" s="428"/>
      <c r="C62" s="429" t="s">
        <v>34</v>
      </c>
      <c r="D62" s="430">
        <v>18</v>
      </c>
      <c r="E62" s="431">
        <v>2</v>
      </c>
      <c r="F62" s="431">
        <v>2</v>
      </c>
      <c r="G62" s="431">
        <v>8</v>
      </c>
      <c r="H62" s="431">
        <v>3</v>
      </c>
      <c r="I62" s="431">
        <v>2</v>
      </c>
      <c r="J62" s="431">
        <v>5</v>
      </c>
      <c r="K62" s="431">
        <v>32</v>
      </c>
      <c r="L62" s="431">
        <v>19</v>
      </c>
      <c r="M62" s="431">
        <v>5</v>
      </c>
      <c r="N62" s="431">
        <v>1</v>
      </c>
      <c r="O62" s="432">
        <v>58</v>
      </c>
      <c r="P62" s="388">
        <v>155</v>
      </c>
    </row>
    <row r="63" spans="1:16" ht="14.25">
      <c r="A63" s="24"/>
      <c r="B63" s="428" t="s">
        <v>20</v>
      </c>
      <c r="C63" s="433" t="s">
        <v>35</v>
      </c>
      <c r="D63" s="591">
        <v>3</v>
      </c>
      <c r="E63" s="434">
        <v>5</v>
      </c>
      <c r="F63" s="592">
        <v>2</v>
      </c>
      <c r="G63" s="434">
        <v>12</v>
      </c>
      <c r="H63" s="434">
        <v>3</v>
      </c>
      <c r="I63" s="434">
        <v>4</v>
      </c>
      <c r="J63" s="434">
        <v>0</v>
      </c>
      <c r="K63" s="434">
        <v>0</v>
      </c>
      <c r="L63" s="434">
        <v>1</v>
      </c>
      <c r="M63" s="434">
        <v>2</v>
      </c>
      <c r="N63" s="434">
        <v>1</v>
      </c>
      <c r="O63" s="436">
        <v>14</v>
      </c>
      <c r="P63" s="386">
        <v>47</v>
      </c>
    </row>
    <row r="64" spans="1:16" s="264" customFormat="1" ht="14.25">
      <c r="A64" s="156" t="s">
        <v>25</v>
      </c>
      <c r="B64" s="437"/>
      <c r="C64" s="438" t="s">
        <v>36</v>
      </c>
      <c r="D64" s="305">
        <v>6</v>
      </c>
      <c r="E64" s="439">
        <v>0.4</v>
      </c>
      <c r="F64" s="439">
        <v>1</v>
      </c>
      <c r="G64" s="439">
        <v>0.6666666666666666</v>
      </c>
      <c r="H64" s="439">
        <v>1</v>
      </c>
      <c r="I64" s="439">
        <v>0.5</v>
      </c>
      <c r="J64" s="439" t="e">
        <v>#DIV/0!</v>
      </c>
      <c r="K64" s="439" t="e">
        <v>#DIV/0!</v>
      </c>
      <c r="L64" s="439">
        <v>19</v>
      </c>
      <c r="M64" s="439">
        <v>2.5</v>
      </c>
      <c r="N64" s="405">
        <v>1</v>
      </c>
      <c r="O64" s="406">
        <v>4.142857142857143</v>
      </c>
      <c r="P64" s="440">
        <v>3.297872340425532</v>
      </c>
    </row>
    <row r="65" spans="1:16" ht="14.25">
      <c r="A65" s="24"/>
      <c r="B65" s="441"/>
      <c r="C65" s="442" t="s">
        <v>34</v>
      </c>
      <c r="D65" s="443">
        <v>17</v>
      </c>
      <c r="E65" s="444">
        <v>1</v>
      </c>
      <c r="F65" s="444">
        <v>2</v>
      </c>
      <c r="G65" s="444">
        <v>7</v>
      </c>
      <c r="H65" s="444">
        <v>3</v>
      </c>
      <c r="I65" s="444">
        <v>2</v>
      </c>
      <c r="J65" s="444">
        <v>2</v>
      </c>
      <c r="K65" s="444">
        <v>2</v>
      </c>
      <c r="L65" s="444">
        <v>19</v>
      </c>
      <c r="M65" s="444">
        <v>5</v>
      </c>
      <c r="N65" s="444">
        <v>1</v>
      </c>
      <c r="O65" s="352">
        <v>4</v>
      </c>
      <c r="P65" s="411">
        <v>65</v>
      </c>
    </row>
    <row r="66" spans="1:16" ht="14.25">
      <c r="A66" s="24"/>
      <c r="B66" s="428" t="s">
        <v>22</v>
      </c>
      <c r="C66" s="433" t="s">
        <v>35</v>
      </c>
      <c r="D66" s="591">
        <v>3</v>
      </c>
      <c r="E66" s="593">
        <v>4</v>
      </c>
      <c r="F66" s="592">
        <v>1</v>
      </c>
      <c r="G66" s="593">
        <v>2</v>
      </c>
      <c r="H66" s="593">
        <v>3</v>
      </c>
      <c r="I66" s="593">
        <v>4</v>
      </c>
      <c r="J66" s="593">
        <v>0</v>
      </c>
      <c r="K66" s="593">
        <v>0</v>
      </c>
      <c r="L66" s="593">
        <v>1</v>
      </c>
      <c r="M66" s="593">
        <v>2</v>
      </c>
      <c r="N66" s="434">
        <v>1</v>
      </c>
      <c r="O66" s="436">
        <v>0</v>
      </c>
      <c r="P66" s="418">
        <v>21</v>
      </c>
    </row>
    <row r="67" spans="1:16" s="264" customFormat="1" ht="14.25">
      <c r="A67" s="156"/>
      <c r="B67" s="437"/>
      <c r="C67" s="446" t="s">
        <v>36</v>
      </c>
      <c r="D67" s="305">
        <v>5.666666666666667</v>
      </c>
      <c r="E67" s="447">
        <v>0.25</v>
      </c>
      <c r="F67" s="447">
        <v>2</v>
      </c>
      <c r="G67" s="447">
        <v>3.5</v>
      </c>
      <c r="H67" s="447">
        <v>1</v>
      </c>
      <c r="I67" s="447">
        <v>0.5</v>
      </c>
      <c r="J67" s="447" t="e">
        <v>#DIV/0!</v>
      </c>
      <c r="K67" s="447" t="e">
        <v>#DIV/0!</v>
      </c>
      <c r="L67" s="447">
        <v>19</v>
      </c>
      <c r="M67" s="447">
        <v>2.5</v>
      </c>
      <c r="N67" s="405">
        <v>1</v>
      </c>
      <c r="O67" s="406" t="e">
        <v>#DIV/0!</v>
      </c>
      <c r="P67" s="448">
        <v>3.0952380952380953</v>
      </c>
    </row>
    <row r="68" spans="1:16" ht="14.25">
      <c r="A68" s="24" t="s">
        <v>26</v>
      </c>
      <c r="B68" s="441"/>
      <c r="C68" s="442" t="s">
        <v>34</v>
      </c>
      <c r="D68" s="320">
        <v>1</v>
      </c>
      <c r="E68" s="549">
        <v>1</v>
      </c>
      <c r="F68" s="549">
        <v>0</v>
      </c>
      <c r="G68" s="549">
        <v>1</v>
      </c>
      <c r="H68" s="549">
        <v>0</v>
      </c>
      <c r="I68" s="549">
        <v>0</v>
      </c>
      <c r="J68" s="549">
        <v>3</v>
      </c>
      <c r="K68" s="549">
        <v>30</v>
      </c>
      <c r="L68" s="549">
        <v>0</v>
      </c>
      <c r="M68" s="549">
        <v>0</v>
      </c>
      <c r="N68" s="549">
        <v>0</v>
      </c>
      <c r="O68" s="550">
        <v>54</v>
      </c>
      <c r="P68" s="366">
        <v>90</v>
      </c>
    </row>
    <row r="69" spans="1:16" ht="14.25">
      <c r="A69" s="24"/>
      <c r="B69" s="428" t="s">
        <v>18</v>
      </c>
      <c r="C69" s="433" t="s">
        <v>35</v>
      </c>
      <c r="D69" s="397">
        <v>0</v>
      </c>
      <c r="E69" s="449">
        <v>1</v>
      </c>
      <c r="F69" s="449">
        <v>1</v>
      </c>
      <c r="G69" s="449">
        <v>10</v>
      </c>
      <c r="H69" s="449">
        <v>0</v>
      </c>
      <c r="I69" s="449">
        <v>0</v>
      </c>
      <c r="J69" s="449">
        <v>0</v>
      </c>
      <c r="K69" s="449">
        <v>0</v>
      </c>
      <c r="L69" s="449">
        <v>0</v>
      </c>
      <c r="M69" s="449">
        <v>0</v>
      </c>
      <c r="N69" s="449">
        <v>0</v>
      </c>
      <c r="O69" s="450">
        <v>14</v>
      </c>
      <c r="P69" s="418">
        <v>26</v>
      </c>
    </row>
    <row r="70" spans="1:16" s="264" customFormat="1" ht="15" thickBot="1">
      <c r="A70" s="156"/>
      <c r="B70" s="451"/>
      <c r="C70" s="452" t="s">
        <v>36</v>
      </c>
      <c r="D70" s="453" t="e">
        <v>#DIV/0!</v>
      </c>
      <c r="E70" s="454">
        <v>1</v>
      </c>
      <c r="F70" s="454">
        <v>0</v>
      </c>
      <c r="G70" s="454">
        <v>0.1</v>
      </c>
      <c r="H70" s="454" t="e">
        <v>#DIV/0!</v>
      </c>
      <c r="I70" s="454" t="e">
        <v>#DIV/0!</v>
      </c>
      <c r="J70" s="454" t="e">
        <v>#DIV/0!</v>
      </c>
      <c r="K70" s="454" t="e">
        <v>#DIV/0!</v>
      </c>
      <c r="L70" s="454" t="e">
        <v>#DIV/0!</v>
      </c>
      <c r="M70" s="454" t="e">
        <v>#DIV/0!</v>
      </c>
      <c r="N70" s="454" t="e">
        <v>#DIV/0!</v>
      </c>
      <c r="O70" s="455">
        <v>3.857142857142857</v>
      </c>
      <c r="P70" s="456">
        <v>3.4615384615384617</v>
      </c>
    </row>
    <row r="71" spans="1:16" ht="15" thickTop="1">
      <c r="A71" s="23"/>
      <c r="B71" s="457"/>
      <c r="C71" s="458" t="s">
        <v>34</v>
      </c>
      <c r="D71" s="459">
        <v>216</v>
      </c>
      <c r="E71" s="594">
        <v>161</v>
      </c>
      <c r="F71" s="594">
        <v>279</v>
      </c>
      <c r="G71" s="594">
        <v>475</v>
      </c>
      <c r="H71" s="594">
        <v>267</v>
      </c>
      <c r="I71" s="594">
        <v>375</v>
      </c>
      <c r="J71" s="594">
        <v>361</v>
      </c>
      <c r="K71" s="594">
        <v>185</v>
      </c>
      <c r="L71" s="594">
        <v>196</v>
      </c>
      <c r="M71" s="594">
        <v>180</v>
      </c>
      <c r="N71" s="594">
        <v>166</v>
      </c>
      <c r="O71" s="595">
        <v>219</v>
      </c>
      <c r="P71" s="394">
        <v>3080</v>
      </c>
    </row>
    <row r="72" spans="1:16" ht="14.25">
      <c r="A72" s="24"/>
      <c r="B72" s="428" t="s">
        <v>20</v>
      </c>
      <c r="C72" s="433" t="s">
        <v>35</v>
      </c>
      <c r="D72" s="397">
        <v>221</v>
      </c>
      <c r="E72" s="445">
        <v>205</v>
      </c>
      <c r="F72" s="399">
        <v>156</v>
      </c>
      <c r="G72" s="445">
        <v>153</v>
      </c>
      <c r="H72" s="445">
        <v>166</v>
      </c>
      <c r="I72" s="445">
        <v>191</v>
      </c>
      <c r="J72" s="445">
        <v>114</v>
      </c>
      <c r="K72" s="445">
        <v>228</v>
      </c>
      <c r="L72" s="445">
        <v>160</v>
      </c>
      <c r="M72" s="445">
        <v>222</v>
      </c>
      <c r="N72" s="435">
        <v>153</v>
      </c>
      <c r="O72" s="596">
        <v>176</v>
      </c>
      <c r="P72" s="418">
        <v>2145</v>
      </c>
    </row>
    <row r="73" spans="1:16" s="264" customFormat="1" ht="14.25">
      <c r="A73" s="154"/>
      <c r="B73" s="460"/>
      <c r="C73" s="404" t="s">
        <v>36</v>
      </c>
      <c r="D73" s="305">
        <v>0.9773755656108597</v>
      </c>
      <c r="E73" s="461">
        <v>0.7853658536585366</v>
      </c>
      <c r="F73" s="461">
        <v>1.7884615384615385</v>
      </c>
      <c r="G73" s="461">
        <v>3.104575163398693</v>
      </c>
      <c r="H73" s="461">
        <v>1.608433734939759</v>
      </c>
      <c r="I73" s="461">
        <v>1.963350785340314</v>
      </c>
      <c r="J73" s="461">
        <v>3.1666666666666665</v>
      </c>
      <c r="K73" s="461">
        <v>0.8114035087719298</v>
      </c>
      <c r="L73" s="461">
        <v>1.225</v>
      </c>
      <c r="M73" s="461">
        <v>0.8108108108108109</v>
      </c>
      <c r="N73" s="447">
        <v>1.0849673202614378</v>
      </c>
      <c r="O73" s="353">
        <v>1.2443181818181819</v>
      </c>
      <c r="P73" s="270">
        <v>1.435897435897436</v>
      </c>
    </row>
    <row r="74" spans="1:16" ht="14.25">
      <c r="A74" s="24"/>
      <c r="B74" s="428"/>
      <c r="C74" s="462" t="s">
        <v>34</v>
      </c>
      <c r="D74" s="463">
        <v>49</v>
      </c>
      <c r="E74" s="549">
        <v>0</v>
      </c>
      <c r="F74" s="549">
        <v>86</v>
      </c>
      <c r="G74" s="549">
        <v>322</v>
      </c>
      <c r="H74" s="549">
        <v>0</v>
      </c>
      <c r="I74" s="549">
        <v>218</v>
      </c>
      <c r="J74" s="549">
        <v>132</v>
      </c>
      <c r="K74" s="549">
        <v>0</v>
      </c>
      <c r="L74" s="549">
        <v>50</v>
      </c>
      <c r="M74" s="549">
        <v>0</v>
      </c>
      <c r="N74" s="549">
        <v>0</v>
      </c>
      <c r="O74" s="550">
        <v>0</v>
      </c>
      <c r="P74" s="411">
        <v>857</v>
      </c>
    </row>
    <row r="75" spans="1:16" ht="14.25">
      <c r="A75" s="24"/>
      <c r="B75" s="428" t="s">
        <v>37</v>
      </c>
      <c r="C75" s="464" t="s">
        <v>35</v>
      </c>
      <c r="D75" s="397">
        <v>106</v>
      </c>
      <c r="E75" s="445">
        <v>74</v>
      </c>
      <c r="F75" s="399">
        <v>0</v>
      </c>
      <c r="G75" s="445">
        <v>0</v>
      </c>
      <c r="H75" s="445">
        <v>18</v>
      </c>
      <c r="I75" s="445">
        <v>53</v>
      </c>
      <c r="J75" s="445">
        <v>0</v>
      </c>
      <c r="K75" s="445">
        <v>82</v>
      </c>
      <c r="L75" s="445">
        <v>0</v>
      </c>
      <c r="M75" s="445">
        <v>83</v>
      </c>
      <c r="N75" s="435">
        <v>0</v>
      </c>
      <c r="O75" s="596">
        <v>39</v>
      </c>
      <c r="P75" s="418">
        <v>455</v>
      </c>
    </row>
    <row r="76" spans="1:16" s="264" customFormat="1" ht="14.25">
      <c r="A76" s="154" t="s">
        <v>28</v>
      </c>
      <c r="B76" s="403"/>
      <c r="C76" s="465" t="s">
        <v>36</v>
      </c>
      <c r="D76" s="315">
        <v>0.46226415094339623</v>
      </c>
      <c r="E76" s="461">
        <v>0</v>
      </c>
      <c r="F76" s="461" t="e">
        <v>#DIV/0!</v>
      </c>
      <c r="G76" s="461" t="e">
        <v>#DIV/0!</v>
      </c>
      <c r="H76" s="461">
        <v>0</v>
      </c>
      <c r="I76" s="461">
        <v>4.113207547169812</v>
      </c>
      <c r="J76" s="461" t="e">
        <v>#DIV/0!</v>
      </c>
      <c r="K76" s="461">
        <v>0</v>
      </c>
      <c r="L76" s="461" t="e">
        <v>#DIV/0!</v>
      </c>
      <c r="M76" s="461">
        <v>0</v>
      </c>
      <c r="N76" s="447" t="e">
        <v>#DIV/0!</v>
      </c>
      <c r="O76" s="353">
        <v>0</v>
      </c>
      <c r="P76" s="273">
        <v>1.8835164835164835</v>
      </c>
    </row>
    <row r="77" spans="1:16" ht="14.25">
      <c r="A77" s="24"/>
      <c r="B77" s="441"/>
      <c r="C77" s="442" t="s">
        <v>34</v>
      </c>
      <c r="D77" s="463">
        <v>165</v>
      </c>
      <c r="E77" s="549">
        <v>145</v>
      </c>
      <c r="F77" s="549">
        <v>179</v>
      </c>
      <c r="G77" s="549">
        <v>121</v>
      </c>
      <c r="H77" s="549">
        <v>258</v>
      </c>
      <c r="I77" s="549">
        <v>138</v>
      </c>
      <c r="J77" s="549">
        <v>188</v>
      </c>
      <c r="K77" s="549">
        <v>160</v>
      </c>
      <c r="L77" s="549">
        <v>123</v>
      </c>
      <c r="M77" s="549">
        <v>174</v>
      </c>
      <c r="N77" s="549">
        <v>151</v>
      </c>
      <c r="O77" s="550">
        <v>191</v>
      </c>
      <c r="P77" s="366">
        <v>1993</v>
      </c>
    </row>
    <row r="78" spans="1:16" ht="14.25">
      <c r="A78" s="24"/>
      <c r="B78" s="428" t="s">
        <v>22</v>
      </c>
      <c r="C78" s="433" t="s">
        <v>35</v>
      </c>
      <c r="D78" s="397">
        <v>88</v>
      </c>
      <c r="E78" s="445">
        <v>131</v>
      </c>
      <c r="F78" s="399">
        <v>146</v>
      </c>
      <c r="G78" s="445">
        <v>113</v>
      </c>
      <c r="H78" s="445">
        <v>132</v>
      </c>
      <c r="I78" s="445">
        <v>132</v>
      </c>
      <c r="J78" s="445">
        <v>97</v>
      </c>
      <c r="K78" s="445">
        <v>132</v>
      </c>
      <c r="L78" s="445">
        <v>153</v>
      </c>
      <c r="M78" s="445">
        <v>115</v>
      </c>
      <c r="N78" s="435">
        <v>137</v>
      </c>
      <c r="O78" s="596">
        <v>128</v>
      </c>
      <c r="P78" s="388">
        <v>1504</v>
      </c>
    </row>
    <row r="79" spans="1:16" s="264" customFormat="1" ht="14.25">
      <c r="A79" s="154"/>
      <c r="B79" s="460"/>
      <c r="C79" s="404" t="s">
        <v>36</v>
      </c>
      <c r="D79" s="315">
        <v>1.875</v>
      </c>
      <c r="E79" s="461">
        <v>1.1068702290076335</v>
      </c>
      <c r="F79" s="461">
        <v>1.226027397260274</v>
      </c>
      <c r="G79" s="461">
        <v>1.0707964601769913</v>
      </c>
      <c r="H79" s="461">
        <v>1.9545454545454546</v>
      </c>
      <c r="I79" s="461">
        <v>1.0454545454545454</v>
      </c>
      <c r="J79" s="461">
        <v>1.9381443298969072</v>
      </c>
      <c r="K79" s="461">
        <v>1.2121212121212122</v>
      </c>
      <c r="L79" s="461">
        <v>0.803921568627451</v>
      </c>
      <c r="M79" s="461">
        <v>1.5130434782608695</v>
      </c>
      <c r="N79" s="447">
        <v>1.102189781021898</v>
      </c>
      <c r="O79" s="353">
        <v>1.4921875</v>
      </c>
      <c r="P79" s="273">
        <v>1.3251329787234043</v>
      </c>
    </row>
    <row r="80" spans="1:16" ht="14.25">
      <c r="A80" s="24"/>
      <c r="B80" s="428"/>
      <c r="C80" s="442" t="s">
        <v>34</v>
      </c>
      <c r="D80" s="320">
        <v>0</v>
      </c>
      <c r="E80" s="549">
        <v>0</v>
      </c>
      <c r="F80" s="549">
        <v>0</v>
      </c>
      <c r="G80" s="549">
        <v>0</v>
      </c>
      <c r="H80" s="549">
        <v>0</v>
      </c>
      <c r="I80" s="549">
        <v>0</v>
      </c>
      <c r="J80" s="549">
        <v>0</v>
      </c>
      <c r="K80" s="549">
        <v>0</v>
      </c>
      <c r="L80" s="549">
        <v>0</v>
      </c>
      <c r="M80" s="549">
        <v>0</v>
      </c>
      <c r="N80" s="597">
        <v>0</v>
      </c>
      <c r="O80" s="571">
        <v>0</v>
      </c>
      <c r="P80" s="388">
        <v>0</v>
      </c>
    </row>
    <row r="81" spans="1:16" ht="14.25">
      <c r="A81" s="24"/>
      <c r="B81" s="428" t="s">
        <v>37</v>
      </c>
      <c r="C81" s="433" t="s">
        <v>35</v>
      </c>
      <c r="D81" s="397">
        <v>0</v>
      </c>
      <c r="E81" s="445">
        <v>0</v>
      </c>
      <c r="F81" s="399">
        <v>0</v>
      </c>
      <c r="G81" s="445">
        <v>0</v>
      </c>
      <c r="H81" s="445">
        <v>0</v>
      </c>
      <c r="I81" s="445">
        <v>0</v>
      </c>
      <c r="J81" s="445">
        <v>0</v>
      </c>
      <c r="K81" s="445">
        <v>0</v>
      </c>
      <c r="L81" s="445">
        <v>0</v>
      </c>
      <c r="M81" s="445">
        <v>0</v>
      </c>
      <c r="N81" s="435">
        <v>0</v>
      </c>
      <c r="O81" s="596">
        <v>0</v>
      </c>
      <c r="P81" s="388">
        <v>0</v>
      </c>
    </row>
    <row r="82" spans="1:16" s="264" customFormat="1" ht="14.25">
      <c r="A82" s="156"/>
      <c r="B82" s="437"/>
      <c r="C82" s="446" t="s">
        <v>36</v>
      </c>
      <c r="D82" s="315" t="e">
        <v>#DIV/0!</v>
      </c>
      <c r="E82" s="316" t="e">
        <v>#DIV/0!</v>
      </c>
      <c r="F82" s="316" t="e">
        <v>#DIV/0!</v>
      </c>
      <c r="G82" s="316" t="e">
        <v>#DIV/0!</v>
      </c>
      <c r="H82" s="466" t="e">
        <v>#DIV/0!</v>
      </c>
      <c r="I82" s="466" t="e">
        <v>#DIV/0!</v>
      </c>
      <c r="J82" s="447" t="e">
        <v>#DIV/0!</v>
      </c>
      <c r="K82" s="447" t="e">
        <v>#DIV/0!</v>
      </c>
      <c r="L82" s="447" t="e">
        <v>#DIV/0!</v>
      </c>
      <c r="M82" s="447" t="e">
        <v>#DIV/0!</v>
      </c>
      <c r="N82" s="447" t="e">
        <v>#DIV/0!</v>
      </c>
      <c r="O82" s="353" t="e">
        <v>#DIV/0!</v>
      </c>
      <c r="P82" s="440">
        <v>0</v>
      </c>
    </row>
    <row r="83" spans="1:16" ht="14.25">
      <c r="A83" s="24" t="s">
        <v>29</v>
      </c>
      <c r="B83" s="441"/>
      <c r="C83" s="442" t="s">
        <v>34</v>
      </c>
      <c r="D83" s="463">
        <v>51</v>
      </c>
      <c r="E83" s="467">
        <v>16</v>
      </c>
      <c r="F83" s="467">
        <v>100</v>
      </c>
      <c r="G83" s="467">
        <v>354</v>
      </c>
      <c r="H83" s="467">
        <v>9</v>
      </c>
      <c r="I83" s="467">
        <v>237</v>
      </c>
      <c r="J83" s="467">
        <v>173</v>
      </c>
      <c r="K83" s="467">
        <v>25</v>
      </c>
      <c r="L83" s="467">
        <v>73</v>
      </c>
      <c r="M83" s="467">
        <v>6</v>
      </c>
      <c r="N83" s="467">
        <v>15</v>
      </c>
      <c r="O83" s="468">
        <v>28</v>
      </c>
      <c r="P83" s="366">
        <v>1087</v>
      </c>
    </row>
    <row r="84" spans="1:16" ht="14.25">
      <c r="A84" s="24"/>
      <c r="B84" s="428" t="s">
        <v>18</v>
      </c>
      <c r="C84" s="433" t="s">
        <v>35</v>
      </c>
      <c r="D84" s="397">
        <v>133</v>
      </c>
      <c r="E84" s="449">
        <v>74</v>
      </c>
      <c r="F84" s="449">
        <v>10</v>
      </c>
      <c r="G84" s="449">
        <v>40</v>
      </c>
      <c r="H84" s="449">
        <v>34</v>
      </c>
      <c r="I84" s="449">
        <v>59</v>
      </c>
      <c r="J84" s="449">
        <v>17</v>
      </c>
      <c r="K84" s="449">
        <v>96</v>
      </c>
      <c r="L84" s="449">
        <v>7</v>
      </c>
      <c r="M84" s="449">
        <v>107</v>
      </c>
      <c r="N84" s="449">
        <v>16</v>
      </c>
      <c r="O84" s="450">
        <v>48</v>
      </c>
      <c r="P84" s="366">
        <v>641</v>
      </c>
    </row>
    <row r="85" spans="1:16" s="264" customFormat="1" ht="14.25">
      <c r="A85" s="154"/>
      <c r="B85" s="460"/>
      <c r="C85" s="404" t="s">
        <v>36</v>
      </c>
      <c r="D85" s="315">
        <v>0.38345864661654133</v>
      </c>
      <c r="E85" s="461">
        <v>0.21621621621621623</v>
      </c>
      <c r="F85" s="461">
        <v>10</v>
      </c>
      <c r="G85" s="461">
        <v>8.85</v>
      </c>
      <c r="H85" s="461">
        <v>0.2647058823529412</v>
      </c>
      <c r="I85" s="461">
        <v>4.016949152542373</v>
      </c>
      <c r="J85" s="461">
        <v>10.176470588235293</v>
      </c>
      <c r="K85" s="461">
        <v>0.2604166666666667</v>
      </c>
      <c r="L85" s="461">
        <v>10.428571428571429</v>
      </c>
      <c r="M85" s="461">
        <v>0.056074766355140186</v>
      </c>
      <c r="N85" s="447">
        <v>0.9375</v>
      </c>
      <c r="O85" s="353">
        <v>0.5833333333333334</v>
      </c>
      <c r="P85" s="273">
        <v>1.6957878315132606</v>
      </c>
    </row>
    <row r="86" spans="1:16" ht="14.25">
      <c r="A86" s="24"/>
      <c r="B86" s="428"/>
      <c r="C86" s="442" t="s">
        <v>34</v>
      </c>
      <c r="D86" s="463">
        <v>49</v>
      </c>
      <c r="E86" s="549">
        <v>0</v>
      </c>
      <c r="F86" s="549">
        <v>86</v>
      </c>
      <c r="G86" s="549">
        <v>322</v>
      </c>
      <c r="H86" s="549">
        <v>0</v>
      </c>
      <c r="I86" s="549">
        <v>218</v>
      </c>
      <c r="J86" s="549">
        <v>132</v>
      </c>
      <c r="K86" s="549">
        <v>0</v>
      </c>
      <c r="L86" s="549">
        <v>50</v>
      </c>
      <c r="M86" s="549">
        <v>0</v>
      </c>
      <c r="N86" s="549">
        <v>0</v>
      </c>
      <c r="O86" s="550">
        <v>0</v>
      </c>
      <c r="P86" s="411">
        <v>857</v>
      </c>
    </row>
    <row r="87" spans="1:16" ht="14.25">
      <c r="A87" s="24"/>
      <c r="B87" s="428" t="s">
        <v>37</v>
      </c>
      <c r="C87" s="433" t="s">
        <v>35</v>
      </c>
      <c r="D87" s="397">
        <v>106</v>
      </c>
      <c r="E87" s="449">
        <v>74</v>
      </c>
      <c r="F87" s="449">
        <v>0</v>
      </c>
      <c r="G87" s="449">
        <v>0</v>
      </c>
      <c r="H87" s="449">
        <v>18</v>
      </c>
      <c r="I87" s="449">
        <v>53</v>
      </c>
      <c r="J87" s="449">
        <v>0</v>
      </c>
      <c r="K87" s="449">
        <v>82</v>
      </c>
      <c r="L87" s="449">
        <v>0</v>
      </c>
      <c r="M87" s="449">
        <v>83</v>
      </c>
      <c r="N87" s="449">
        <v>0</v>
      </c>
      <c r="O87" s="450">
        <v>39</v>
      </c>
      <c r="P87" s="418">
        <v>455</v>
      </c>
    </row>
    <row r="88" spans="1:16" s="264" customFormat="1" ht="15" thickBot="1">
      <c r="A88" s="157"/>
      <c r="B88" s="469"/>
      <c r="C88" s="470" t="s">
        <v>36</v>
      </c>
      <c r="D88" s="376">
        <v>0.46226415094339623</v>
      </c>
      <c r="E88" s="471">
        <v>0</v>
      </c>
      <c r="F88" s="471" t="e">
        <v>#DIV/0!</v>
      </c>
      <c r="G88" s="471" t="e">
        <v>#DIV/0!</v>
      </c>
      <c r="H88" s="471">
        <v>0</v>
      </c>
      <c r="I88" s="471">
        <v>4.113207547169812</v>
      </c>
      <c r="J88" s="471" t="e">
        <v>#DIV/0!</v>
      </c>
      <c r="K88" s="471">
        <v>0</v>
      </c>
      <c r="L88" s="471" t="e">
        <v>#DIV/0!</v>
      </c>
      <c r="M88" s="471">
        <v>0</v>
      </c>
      <c r="N88" s="447" t="e">
        <v>#DIV/0!</v>
      </c>
      <c r="O88" s="353">
        <v>0</v>
      </c>
      <c r="P88" s="472">
        <v>1.8835164835164835</v>
      </c>
    </row>
    <row r="89" spans="1:16" ht="15" thickTop="1">
      <c r="A89" s="22"/>
      <c r="B89" s="395"/>
      <c r="C89" s="473" t="s">
        <v>34</v>
      </c>
      <c r="D89" s="598">
        <v>1843</v>
      </c>
      <c r="E89" s="301">
        <v>1710</v>
      </c>
      <c r="F89" s="301">
        <v>2027</v>
      </c>
      <c r="G89" s="301">
        <v>2184</v>
      </c>
      <c r="H89" s="301">
        <v>1854</v>
      </c>
      <c r="I89" s="301">
        <v>2228</v>
      </c>
      <c r="J89" s="301">
        <v>2290</v>
      </c>
      <c r="K89" s="301">
        <v>2327</v>
      </c>
      <c r="L89" s="301">
        <v>2199</v>
      </c>
      <c r="M89" s="301">
        <v>1931</v>
      </c>
      <c r="N89" s="301">
        <v>1969</v>
      </c>
      <c r="O89" s="303">
        <v>1805</v>
      </c>
      <c r="P89" s="423">
        <v>24367</v>
      </c>
    </row>
    <row r="90" spans="1:16" ht="14.25">
      <c r="A90" s="22"/>
      <c r="B90" s="395" t="s">
        <v>20</v>
      </c>
      <c r="C90" s="396" t="s">
        <v>35</v>
      </c>
      <c r="D90" s="586">
        <v>1959</v>
      </c>
      <c r="E90" s="331">
        <v>1717</v>
      </c>
      <c r="F90" s="587">
        <v>1810</v>
      </c>
      <c r="G90" s="587">
        <v>1793</v>
      </c>
      <c r="H90" s="587">
        <v>1738</v>
      </c>
      <c r="I90" s="587">
        <v>2153</v>
      </c>
      <c r="J90" s="587">
        <v>2538</v>
      </c>
      <c r="K90" s="587">
        <v>2053</v>
      </c>
      <c r="L90" s="587">
        <v>1715</v>
      </c>
      <c r="M90" s="587">
        <v>1487</v>
      </c>
      <c r="N90" s="587">
        <v>1584</v>
      </c>
      <c r="O90" s="599">
        <v>1683</v>
      </c>
      <c r="P90" s="418">
        <v>22230</v>
      </c>
    </row>
    <row r="91" spans="1:16" s="264" customFormat="1" ht="14.25">
      <c r="A91" s="154" t="s">
        <v>31</v>
      </c>
      <c r="B91" s="403"/>
      <c r="C91" s="404" t="s">
        <v>36</v>
      </c>
      <c r="D91" s="600">
        <v>0.9407861153649821</v>
      </c>
      <c r="E91" s="405">
        <v>0.9959231217239372</v>
      </c>
      <c r="F91" s="354">
        <v>1.119889502762431</v>
      </c>
      <c r="G91" s="354">
        <v>1.2180702732849973</v>
      </c>
      <c r="H91" s="354">
        <v>1.0667433831990794</v>
      </c>
      <c r="I91" s="354">
        <v>1.0348351137947052</v>
      </c>
      <c r="J91" s="354">
        <v>0.9022852639873916</v>
      </c>
      <c r="K91" s="354">
        <v>1.1334632245494398</v>
      </c>
      <c r="L91" s="354">
        <v>1.2822157434402333</v>
      </c>
      <c r="M91" s="354">
        <v>1.2985877605917955</v>
      </c>
      <c r="N91" s="354">
        <v>1.2430555555555556</v>
      </c>
      <c r="O91" s="364">
        <v>1.0724896019013666</v>
      </c>
      <c r="P91" s="273">
        <v>1.0961313540260909</v>
      </c>
    </row>
    <row r="92" spans="1:16" ht="14.25">
      <c r="A92" s="22"/>
      <c r="B92" s="408"/>
      <c r="C92" s="409" t="s">
        <v>34</v>
      </c>
      <c r="D92" s="311">
        <v>1344</v>
      </c>
      <c r="E92" s="313">
        <v>1316</v>
      </c>
      <c r="F92" s="313">
        <v>1363</v>
      </c>
      <c r="G92" s="313">
        <v>1279</v>
      </c>
      <c r="H92" s="313">
        <v>1410</v>
      </c>
      <c r="I92" s="313">
        <v>1427</v>
      </c>
      <c r="J92" s="313">
        <v>1635</v>
      </c>
      <c r="K92" s="313">
        <v>1781</v>
      </c>
      <c r="L92" s="313">
        <v>1554</v>
      </c>
      <c r="M92" s="313">
        <v>1523</v>
      </c>
      <c r="N92" s="313">
        <v>1407</v>
      </c>
      <c r="O92" s="567">
        <v>1308</v>
      </c>
      <c r="P92" s="411">
        <v>17347</v>
      </c>
    </row>
    <row r="93" spans="1:16" ht="14.25">
      <c r="A93" s="22"/>
      <c r="B93" s="395" t="s">
        <v>22</v>
      </c>
      <c r="C93" s="396" t="s">
        <v>35</v>
      </c>
      <c r="D93" s="397">
        <v>1276</v>
      </c>
      <c r="E93" s="400">
        <v>1229</v>
      </c>
      <c r="F93" s="400">
        <v>1240</v>
      </c>
      <c r="G93" s="400">
        <v>1196</v>
      </c>
      <c r="H93" s="400">
        <v>1327</v>
      </c>
      <c r="I93" s="400">
        <v>1591</v>
      </c>
      <c r="J93" s="400">
        <v>1784</v>
      </c>
      <c r="K93" s="400">
        <v>1378</v>
      </c>
      <c r="L93" s="400">
        <v>1361</v>
      </c>
      <c r="M93" s="400">
        <v>1063</v>
      </c>
      <c r="N93" s="400">
        <v>1131</v>
      </c>
      <c r="O93" s="590">
        <v>1351</v>
      </c>
      <c r="P93" s="418">
        <v>15927</v>
      </c>
    </row>
    <row r="94" spans="1:16" s="264" customFormat="1" ht="14.25">
      <c r="A94" s="154"/>
      <c r="B94" s="403"/>
      <c r="C94" s="404" t="s">
        <v>36</v>
      </c>
      <c r="D94" s="305">
        <v>1.0532915360501567</v>
      </c>
      <c r="E94" s="405">
        <v>1.0707892595606183</v>
      </c>
      <c r="F94" s="405">
        <v>1.0991935483870967</v>
      </c>
      <c r="G94" s="405">
        <v>1.0693979933110367</v>
      </c>
      <c r="H94" s="405">
        <v>1.062547098718915</v>
      </c>
      <c r="I94" s="405">
        <v>0.8969201759899434</v>
      </c>
      <c r="J94" s="405">
        <v>0.9164798206278026</v>
      </c>
      <c r="K94" s="405">
        <v>1.2924528301886793</v>
      </c>
      <c r="L94" s="405">
        <v>1.1418074944893462</v>
      </c>
      <c r="M94" s="405">
        <v>1.4327375352775165</v>
      </c>
      <c r="N94" s="405">
        <v>1.2440318302387268</v>
      </c>
      <c r="O94" s="406">
        <v>0.9681717246484086</v>
      </c>
      <c r="P94" s="273">
        <v>1.0891567777987066</v>
      </c>
    </row>
    <row r="95" spans="1:16" ht="14.25">
      <c r="A95" s="24" t="s">
        <v>13</v>
      </c>
      <c r="B95" s="441"/>
      <c r="C95" s="442" t="s">
        <v>34</v>
      </c>
      <c r="D95" s="474">
        <v>499</v>
      </c>
      <c r="E95" s="601">
        <v>394</v>
      </c>
      <c r="F95" s="601">
        <v>664</v>
      </c>
      <c r="G95" s="601">
        <v>905</v>
      </c>
      <c r="H95" s="601">
        <v>444</v>
      </c>
      <c r="I95" s="601">
        <v>801</v>
      </c>
      <c r="J95" s="601">
        <v>655</v>
      </c>
      <c r="K95" s="601">
        <v>546</v>
      </c>
      <c r="L95" s="601">
        <v>645</v>
      </c>
      <c r="M95" s="601">
        <v>408</v>
      </c>
      <c r="N95" s="601">
        <v>562</v>
      </c>
      <c r="O95" s="602">
        <v>497</v>
      </c>
      <c r="P95" s="411">
        <v>7020</v>
      </c>
    </row>
    <row r="96" spans="1:16" ht="14.25">
      <c r="A96" s="24"/>
      <c r="B96" s="428" t="s">
        <v>18</v>
      </c>
      <c r="C96" s="433" t="s">
        <v>35</v>
      </c>
      <c r="D96" s="477">
        <v>683</v>
      </c>
      <c r="E96" s="603">
        <v>488</v>
      </c>
      <c r="F96" s="603">
        <v>570</v>
      </c>
      <c r="G96" s="604">
        <v>597</v>
      </c>
      <c r="H96" s="603">
        <v>411</v>
      </c>
      <c r="I96" s="603">
        <v>562</v>
      </c>
      <c r="J96" s="603">
        <v>754</v>
      </c>
      <c r="K96" s="603">
        <v>675</v>
      </c>
      <c r="L96" s="603">
        <v>354</v>
      </c>
      <c r="M96" s="603">
        <v>424</v>
      </c>
      <c r="N96" s="603">
        <v>453</v>
      </c>
      <c r="O96" s="605">
        <v>332</v>
      </c>
      <c r="P96" s="418">
        <v>6303</v>
      </c>
    </row>
    <row r="97" spans="1:16" s="264" customFormat="1" ht="15" thickBot="1">
      <c r="A97" s="158"/>
      <c r="B97" s="478"/>
      <c r="C97" s="479" t="s">
        <v>36</v>
      </c>
      <c r="D97" s="389">
        <v>0.7306002928257687</v>
      </c>
      <c r="E97" s="480">
        <v>0.8073770491803278</v>
      </c>
      <c r="F97" s="480">
        <v>1.1649122807017545</v>
      </c>
      <c r="G97" s="480">
        <v>1.5159128978224456</v>
      </c>
      <c r="H97" s="480">
        <v>1.0802919708029197</v>
      </c>
      <c r="I97" s="480">
        <v>1.4252669039145907</v>
      </c>
      <c r="J97" s="480">
        <v>0.8687002652519894</v>
      </c>
      <c r="K97" s="480">
        <v>0.8088888888888889</v>
      </c>
      <c r="L97" s="480">
        <v>1.8220338983050848</v>
      </c>
      <c r="M97" s="480">
        <v>0.9622641509433962</v>
      </c>
      <c r="N97" s="480">
        <v>1.2406181015452538</v>
      </c>
      <c r="O97" s="481">
        <v>1.4969879518072289</v>
      </c>
      <c r="P97" s="280">
        <v>1.113755354593051</v>
      </c>
    </row>
    <row r="98" spans="1:16" ht="15" thickTop="1">
      <c r="A98" s="12"/>
      <c r="B98" s="297"/>
      <c r="C98" s="297"/>
      <c r="D98" s="297"/>
      <c r="E98" s="297"/>
      <c r="F98" s="297"/>
      <c r="G98" s="297"/>
      <c r="H98" s="297"/>
      <c r="I98" s="297"/>
      <c r="J98" s="297"/>
      <c r="K98" s="297"/>
      <c r="L98" s="297"/>
      <c r="M98" s="297"/>
      <c r="N98" s="297"/>
      <c r="O98" s="297" t="s">
        <v>32</v>
      </c>
      <c r="P98" s="297"/>
    </row>
    <row r="99" spans="1:16" ht="14.25">
      <c r="A99" s="12"/>
      <c r="B99" s="297"/>
      <c r="C99" s="297"/>
      <c r="D99" s="297"/>
      <c r="E99" s="297"/>
      <c r="F99" s="297"/>
      <c r="G99" s="297"/>
      <c r="H99" s="297"/>
      <c r="I99" s="618"/>
      <c r="K99" s="297"/>
      <c r="L99" s="297"/>
      <c r="M99" s="297"/>
      <c r="N99" s="297"/>
      <c r="P99" s="785" t="s">
        <v>204</v>
      </c>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4" activePane="bottomRight" state="frozen"/>
      <selection pane="topLeft" activeCell="K19" sqref="K19"/>
      <selection pane="topRight" activeCell="K19" sqref="K19"/>
      <selection pane="bottomLeft" activeCell="K19" sqref="K19"/>
      <selection pane="bottomRight" activeCell="C4" sqref="C4"/>
    </sheetView>
  </sheetViews>
  <sheetFormatPr defaultColWidth="9.00390625" defaultRowHeight="13.5"/>
  <cols>
    <col min="1" max="1" width="13.125" style="182" customWidth="1"/>
    <col min="2" max="2" width="9.00390625" style="182" customWidth="1"/>
    <col min="3" max="16384" width="9.00390625" style="182" customWidth="1"/>
  </cols>
  <sheetData>
    <row r="1" spans="1:15" ht="17.25">
      <c r="A1" s="796"/>
      <c r="B1" s="171"/>
      <c r="C1" s="144"/>
      <c r="D1" s="67" t="s">
        <v>44</v>
      </c>
      <c r="E1" s="67"/>
      <c r="F1" s="67"/>
      <c r="G1" s="67"/>
      <c r="H1" s="67"/>
      <c r="I1" s="67" t="s">
        <v>199</v>
      </c>
      <c r="J1" s="67"/>
      <c r="K1" s="191"/>
      <c r="L1" s="191"/>
      <c r="M1" s="191"/>
      <c r="N1" s="191"/>
      <c r="O1" s="191"/>
    </row>
    <row r="2" spans="1:17" ht="14.25" thickBot="1">
      <c r="A2" s="281"/>
      <c r="B2" s="281"/>
      <c r="C2" s="191"/>
      <c r="D2" s="191"/>
      <c r="E2" s="191"/>
      <c r="F2" s="191"/>
      <c r="G2" s="191"/>
      <c r="H2" s="191"/>
      <c r="I2" s="191"/>
      <c r="J2" s="191"/>
      <c r="K2" s="191"/>
      <c r="L2" s="191"/>
      <c r="M2" s="191"/>
      <c r="N2" s="191"/>
      <c r="O2" s="191"/>
      <c r="Q2" s="182" t="s">
        <v>133</v>
      </c>
    </row>
    <row r="3" spans="1:29" ht="18" thickBot="1">
      <c r="A3" s="68" t="s">
        <v>45</v>
      </c>
      <c r="B3" s="69" t="s">
        <v>46</v>
      </c>
      <c r="C3" s="70" t="s">
        <v>1</v>
      </c>
      <c r="D3" s="71" t="s">
        <v>2</v>
      </c>
      <c r="E3" s="71" t="s">
        <v>3</v>
      </c>
      <c r="F3" s="71" t="s">
        <v>4</v>
      </c>
      <c r="G3" s="71" t="s">
        <v>5</v>
      </c>
      <c r="H3" s="72" t="s">
        <v>6</v>
      </c>
      <c r="I3" s="71" t="s">
        <v>7</v>
      </c>
      <c r="J3" s="71" t="s">
        <v>8</v>
      </c>
      <c r="K3" s="71" t="s">
        <v>9</v>
      </c>
      <c r="L3" s="71" t="s">
        <v>10</v>
      </c>
      <c r="M3" s="71" t="s">
        <v>11</v>
      </c>
      <c r="N3" s="73" t="s">
        <v>12</v>
      </c>
      <c r="O3" s="172" t="s">
        <v>161</v>
      </c>
      <c r="Q3" s="282" t="s">
        <v>134</v>
      </c>
      <c r="R3" s="282" t="s">
        <v>135</v>
      </c>
      <c r="S3" s="282" t="s">
        <v>136</v>
      </c>
      <c r="T3" s="282" t="s">
        <v>137</v>
      </c>
      <c r="U3" s="282" t="s">
        <v>138</v>
      </c>
      <c r="V3" s="282" t="s">
        <v>139</v>
      </c>
      <c r="W3" s="282" t="s">
        <v>141</v>
      </c>
      <c r="X3" s="282" t="s">
        <v>142</v>
      </c>
      <c r="Y3" s="282" t="s">
        <v>143</v>
      </c>
      <c r="Z3" s="282" t="s">
        <v>144</v>
      </c>
      <c r="AA3" s="282" t="s">
        <v>145</v>
      </c>
      <c r="AB3" s="282" t="s">
        <v>146</v>
      </c>
      <c r="AC3" s="282" t="s">
        <v>147</v>
      </c>
    </row>
    <row r="4" spans="1:29" ht="13.5" customHeight="1" thickTop="1">
      <c r="A4" s="74"/>
      <c r="B4" s="283" t="s">
        <v>49</v>
      </c>
      <c r="C4" s="175">
        <f>IF('5 県北'!C49="","",'5 県北'!C49)</f>
        <v>371</v>
      </c>
      <c r="D4" s="194">
        <f>IF('5 県北'!D49="","",'5 県北'!D49)</f>
        <v>350</v>
      </c>
      <c r="E4" s="194">
        <f>IF('5 県北'!E49="","",'5 県北'!E49)</f>
        <v>279</v>
      </c>
      <c r="F4" s="194">
        <f>IF('5 県北'!F49="","",'5 県北'!F49)</f>
        <v>435</v>
      </c>
      <c r="G4" s="194">
        <f>IF('5 県北'!G49="","",'5 県北'!G49)</f>
        <v>268</v>
      </c>
      <c r="H4" s="194">
        <f>IF('5 県北'!H49="","",'5 県北'!H49)</f>
        <v>451</v>
      </c>
      <c r="I4" s="194">
        <f>IF('5 県北'!I49="","",'5 県北'!I49)</f>
        <v>331</v>
      </c>
      <c r="J4" s="194">
        <f>IF('5 県北'!J49="","",'5 県北'!J49)</f>
        <v>333</v>
      </c>
      <c r="K4" s="194">
        <f>IF('5 県北'!K49="","",'5 県北'!K49)</f>
        <v>333</v>
      </c>
      <c r="L4" s="194">
        <f>IF('5 県北'!L49="","",'5 県北'!L49)</f>
        <v>291</v>
      </c>
      <c r="M4" s="194">
        <f>IF('5 県北'!M49="","",'5 県北'!M49)</f>
        <v>343</v>
      </c>
      <c r="N4" s="195">
        <f>IF('5 県北'!N49="","",'5 県北'!N49)</f>
        <v>365</v>
      </c>
      <c r="O4" s="223">
        <f>SUM(C4:N4)</f>
        <v>4150</v>
      </c>
      <c r="Q4" s="182">
        <f>IF('5 県北'!C49="","",'5 県北'!C9+'5 県北'!C29+'5 県北'!C34+'5 県北'!C39+'5 県北'!C44)</f>
        <v>100</v>
      </c>
      <c r="R4" s="182">
        <f>IF('5 県北'!D49="","",'5 県北'!D9+'5 県北'!D29+'5 県北'!D34+'5 県北'!D39+'5 県北'!D44)</f>
        <v>99</v>
      </c>
      <c r="S4" s="182">
        <f>IF('5 県北'!E49="","",'5 県北'!E9+'5 県北'!E29+'5 県北'!E34+'5 県北'!E39+'5 県北'!E44)</f>
        <v>103</v>
      </c>
      <c r="T4" s="182">
        <f>IF('5 県北'!F49="","",'5 県北'!F9+'5 県北'!F29+'5 県北'!F34+'5 県北'!F39+'5 県北'!F44)</f>
        <v>80</v>
      </c>
      <c r="U4" s="182">
        <f>IF('5 県北'!G49="","",'5 県北'!G9+'5 県北'!G29+'5 県北'!G34+'5 県北'!G39+'5 県北'!G44)</f>
        <v>74</v>
      </c>
      <c r="V4" s="182">
        <f>IF('5 県北'!H49="","",'5 県北'!H9+'5 県北'!H29+'5 県北'!H34+'5 県北'!H39+'5 県北'!H44)</f>
        <v>126</v>
      </c>
      <c r="W4" s="182">
        <f>IF('5 県北'!I49="","",'5 県北'!I9+'5 県北'!I29+'5 県北'!I34+'5 県北'!I39+'5 県北'!I44)</f>
        <v>118</v>
      </c>
      <c r="X4" s="182">
        <f>IF('5 県北'!J49="","",'5 県北'!J9+'5 県北'!J29+'5 県北'!J34+'5 県北'!J39+'5 県北'!J44)</f>
        <v>81</v>
      </c>
      <c r="Y4" s="182">
        <f>IF('5 県北'!K4="","",'5 県北'!K9+'5 県北'!K29+'5 県北'!K34+'5 県北'!K39+'5 県北'!K44)</f>
        <v>117</v>
      </c>
      <c r="Z4" s="182">
        <f>IF('5 県北'!L49="","",'5 県北'!L9+'5 県北'!L29+'5 県北'!L34+'5 県北'!L39+'5 県北'!L44)</f>
        <v>76</v>
      </c>
      <c r="AA4" s="182">
        <f>IF('5 県北'!M49="","",'5 県北'!M9+'5 県北'!M29+'5 県北'!M34+'5 県北'!M39+'5 県北'!M44)</f>
        <v>97</v>
      </c>
      <c r="AB4" s="182">
        <f>IF('5 県北'!N49="","",'5 県北'!N9+'5 県北'!N29+'5 県北'!N34+'5 県北'!N39+'5 県北'!N44)</f>
        <v>67</v>
      </c>
      <c r="AC4" s="284">
        <f>SUM(Q4:AB4)</f>
        <v>1138</v>
      </c>
    </row>
    <row r="5" spans="1:15" ht="13.5" customHeight="1">
      <c r="A5" s="75"/>
      <c r="B5" s="285" t="s">
        <v>50</v>
      </c>
      <c r="C5" s="176">
        <f>IF('5 県北'!C50="","",'5 県北'!C50)</f>
        <v>167</v>
      </c>
      <c r="D5" s="198">
        <f>IF('5 県北'!D50="","",'5 県北'!D50)</f>
        <v>164</v>
      </c>
      <c r="E5" s="198">
        <f>IF('5 県北'!E50="","",'5 県北'!E50)</f>
        <v>178</v>
      </c>
      <c r="F5" s="198">
        <f>IF('5 県北'!F50="","",'5 県北'!F50)</f>
        <v>196</v>
      </c>
      <c r="G5" s="198">
        <f>IF('5 県北'!G50="","",'5 県北'!G50)</f>
        <v>134</v>
      </c>
      <c r="H5" s="198">
        <f>IF('5 県北'!H50="","",'5 県北'!H50)</f>
        <v>199</v>
      </c>
      <c r="I5" s="198">
        <f>IF('5 県北'!I50="","",'5 県北'!I50)</f>
        <v>168</v>
      </c>
      <c r="J5" s="198">
        <f>IF('5 県北'!J50="","",'5 県北'!J50)</f>
        <v>170</v>
      </c>
      <c r="K5" s="198">
        <f>IF('5 県北'!K50="","",'5 県北'!K50)</f>
        <v>167</v>
      </c>
      <c r="L5" s="198">
        <f>IF('5 県北'!L50="","",'5 県北'!L50)</f>
        <v>141</v>
      </c>
      <c r="M5" s="198">
        <f>IF('5 県北'!M50="","",'5 県北'!M50)</f>
        <v>167</v>
      </c>
      <c r="N5" s="231">
        <f>IF('5 県北'!N50="","",'5 県北'!N50)</f>
        <v>151</v>
      </c>
      <c r="O5" s="224">
        <f aca="true" t="shared" si="0" ref="O5:O33">SUM(C5:N5)</f>
        <v>2002</v>
      </c>
    </row>
    <row r="6" spans="1:15" ht="13.5" customHeight="1">
      <c r="A6" s="76" t="s">
        <v>162</v>
      </c>
      <c r="B6" s="285" t="s">
        <v>51</v>
      </c>
      <c r="C6" s="176">
        <f>IF('5 県北'!C51="","",'5 県北'!C51)</f>
        <v>169</v>
      </c>
      <c r="D6" s="198">
        <f>IF('5 県北'!D51="","",'5 県北'!D51)</f>
        <v>147</v>
      </c>
      <c r="E6" s="198">
        <f>IF('5 県北'!E51="","",'5 県北'!E51)</f>
        <v>76</v>
      </c>
      <c r="F6" s="198">
        <f>IF('5 県北'!F51="","",'5 県北'!F51)</f>
        <v>204</v>
      </c>
      <c r="G6" s="198">
        <f>IF('5 県北'!G51="","",'5 県北'!G51)</f>
        <v>99</v>
      </c>
      <c r="H6" s="198">
        <f>IF('5 県北'!H51="","",'5 県北'!H51)</f>
        <v>218</v>
      </c>
      <c r="I6" s="198">
        <f>IF('5 県北'!I51="","",'5 県北'!I51)</f>
        <v>130</v>
      </c>
      <c r="J6" s="198">
        <f>IF('5 県北'!J51="","",'5 県北'!J51)</f>
        <v>143</v>
      </c>
      <c r="K6" s="198">
        <f>IF('5 県北'!K51="","",'5 県北'!K51)</f>
        <v>115</v>
      </c>
      <c r="L6" s="198">
        <f>IF('5 県北'!L51="","",'5 県北'!L51)</f>
        <v>116</v>
      </c>
      <c r="M6" s="198">
        <f>IF('5 県北'!M51="","",'5 県北'!M51)</f>
        <v>140</v>
      </c>
      <c r="N6" s="231">
        <f>IF('5 県北'!N51="","",'5 県北'!N51)</f>
        <v>150</v>
      </c>
      <c r="O6" s="224">
        <f t="shared" si="0"/>
        <v>1707</v>
      </c>
    </row>
    <row r="7" spans="1:15" ht="13.5" customHeight="1">
      <c r="A7" s="76"/>
      <c r="B7" s="285" t="s">
        <v>80</v>
      </c>
      <c r="C7" s="176">
        <f>IF('5 県北'!C52="","",'5 県北'!C52)</f>
        <v>0</v>
      </c>
      <c r="D7" s="198">
        <f>IF('5 県北'!D52="","",'5 県北'!D52)</f>
        <v>0</v>
      </c>
      <c r="E7" s="198">
        <f>IF('5 県北'!E52="","",'5 県北'!E52)</f>
        <v>0</v>
      </c>
      <c r="F7" s="198">
        <f>IF('5 県北'!F52="","",'5 県北'!F52)</f>
        <v>0</v>
      </c>
      <c r="G7" s="198">
        <f>IF('5 県北'!G52="","",'5 県北'!G52)</f>
        <v>0</v>
      </c>
      <c r="H7" s="198">
        <f>IF('5 県北'!H52="","",'5 県北'!H52)</f>
        <v>0</v>
      </c>
      <c r="I7" s="198">
        <f>IF('5 県北'!I52="","",'5 県北'!I52)</f>
        <v>0</v>
      </c>
      <c r="J7" s="198">
        <f>IF('5 県北'!J52="","",'5 県北'!J52)</f>
        <v>3</v>
      </c>
      <c r="K7" s="198">
        <f>IF('5 県北'!K52="","",'5 県北'!K52)</f>
        <v>2</v>
      </c>
      <c r="L7" s="198">
        <f>IF('5 県北'!L52="","",'5 県北'!L52)</f>
        <v>1</v>
      </c>
      <c r="M7" s="198">
        <f>IF('5 県北'!M52="","",'5 県北'!M52)</f>
        <v>2</v>
      </c>
      <c r="N7" s="231">
        <f>IF('5 県北'!N52="","",'5 県北'!N52)</f>
        <v>0</v>
      </c>
      <c r="O7" s="224">
        <f t="shared" si="0"/>
        <v>8</v>
      </c>
    </row>
    <row r="8" spans="1:15" ht="13.5" customHeight="1" thickBot="1">
      <c r="A8" s="77"/>
      <c r="B8" s="286" t="s">
        <v>52</v>
      </c>
      <c r="C8" s="177">
        <f>IF('5 県北'!C53="","",'5 県北'!C53)</f>
        <v>35</v>
      </c>
      <c r="D8" s="233">
        <f>IF('5 県北'!D53="","",'5 県北'!D53)</f>
        <v>39</v>
      </c>
      <c r="E8" s="233">
        <f>IF('5 県北'!E53="","",'5 県北'!E53)</f>
        <v>25</v>
      </c>
      <c r="F8" s="233">
        <f>IF('5 県北'!F53="","",'5 県北'!F53)</f>
        <v>35</v>
      </c>
      <c r="G8" s="233">
        <f>IF('5 県北'!G53="","",'5 県北'!G53)</f>
        <v>35</v>
      </c>
      <c r="H8" s="233">
        <f>IF('5 県北'!H53="","",'5 県北'!H53)</f>
        <v>34</v>
      </c>
      <c r="I8" s="233">
        <f>IF('5 県北'!I53="","",'5 県北'!I53)</f>
        <v>33</v>
      </c>
      <c r="J8" s="233">
        <f>IF('5 県北'!J53="","",'5 県北'!J53)</f>
        <v>17</v>
      </c>
      <c r="K8" s="233">
        <f>IF('5 県北'!K53="","",'5 県北'!K53)</f>
        <v>49</v>
      </c>
      <c r="L8" s="233">
        <f>IF('5 県北'!L53="","",'5 県北'!L53)</f>
        <v>33</v>
      </c>
      <c r="M8" s="233">
        <f>IF('5 県北'!M53="","",'5 県北'!M53)</f>
        <v>34</v>
      </c>
      <c r="N8" s="234">
        <f>IF('5 県北'!N53="","",'5 県北'!N53)</f>
        <v>64</v>
      </c>
      <c r="O8" s="235">
        <f t="shared" si="0"/>
        <v>433</v>
      </c>
    </row>
    <row r="9" spans="1:29" ht="13.5" customHeight="1" thickTop="1">
      <c r="A9" s="808" t="s">
        <v>53</v>
      </c>
      <c r="B9" s="287" t="s">
        <v>49</v>
      </c>
      <c r="C9" s="175">
        <f>IF('6 県央'!C34="","",'6 県央'!C34)</f>
        <v>285</v>
      </c>
      <c r="D9" s="194">
        <f>IF('6 県央'!D34="","",'6 県央'!D34)</f>
        <v>405</v>
      </c>
      <c r="E9" s="194">
        <f>IF('6 県央'!E34="","",'6 県央'!E34)</f>
        <v>226</v>
      </c>
      <c r="F9" s="194">
        <f>IF('6 県央'!F34="","",'6 県央'!F34)</f>
        <v>307</v>
      </c>
      <c r="G9" s="194">
        <f>IF('6 県央'!G34="","",'6 県央'!G34)</f>
        <v>319</v>
      </c>
      <c r="H9" s="194">
        <f>IF('6 県央'!H34="","",'6 県央'!H34)</f>
        <v>295</v>
      </c>
      <c r="I9" s="194">
        <f>IF('6 県央'!I34="","",'6 県央'!I34)</f>
        <v>350</v>
      </c>
      <c r="J9" s="194">
        <f>IF('6 県央'!J34="","",'6 県央'!J34)</f>
        <v>467</v>
      </c>
      <c r="K9" s="194">
        <f>IF('6 県央'!K34="","",'6 県央'!K34)</f>
        <v>225</v>
      </c>
      <c r="L9" s="194">
        <f>IF('6 県央'!L34="","",'6 県央'!L34)</f>
        <v>364</v>
      </c>
      <c r="M9" s="194">
        <f>IF('6 県央'!M34="","",'6 県央'!M34)</f>
        <v>269</v>
      </c>
      <c r="N9" s="195">
        <f>IF('6 県央'!N34="","",'6 県央'!N34)</f>
        <v>254</v>
      </c>
      <c r="O9" s="237">
        <f t="shared" si="0"/>
        <v>3766</v>
      </c>
      <c r="Q9" s="288">
        <f>IF('6 県央'!C34="","",'6 県央'!C9+'6 県央'!C14+'6 県央'!C19+'6 県央'!C24+'6 県央'!C29)</f>
        <v>79</v>
      </c>
      <c r="R9" s="288">
        <f>IF('6 県央'!D34="","",'6 県央'!D9+'6 県央'!D14+'6 県央'!D19+'6 県央'!D24+'6 県央'!D29)</f>
        <v>97</v>
      </c>
      <c r="S9" s="288">
        <f>IF('6 県央'!E34="","",'6 県央'!E9+'6 県央'!E14+'6 県央'!E19+'6 県央'!E24+'6 県央'!E29)</f>
        <v>54</v>
      </c>
      <c r="T9" s="288">
        <f>IF('6 県央'!F34="","",'6 県央'!F9+'6 県央'!F14+'6 県央'!F19+'6 県央'!F24+'6 県央'!F29)</f>
        <v>122</v>
      </c>
      <c r="U9" s="288">
        <f>IF('6 県央'!G34="","",'6 県央'!G9+'6 県央'!G14+'6 県央'!G19+'6 県央'!G24+'6 県央'!G29)</f>
        <v>76</v>
      </c>
      <c r="V9" s="288">
        <f>IF('6 県央'!H34="","",'6 県央'!H9+'6 県央'!H14+'6 県央'!H19+'6 県央'!H24+'6 県央'!H29)</f>
        <v>84</v>
      </c>
      <c r="W9" s="288">
        <f>IF('6 県央'!I34="","",'6 県央'!I9+'6 県央'!I14+'6 県央'!I19+'6 県央'!I24+'6 県央'!I29)</f>
        <v>98</v>
      </c>
      <c r="X9" s="288">
        <f>IF('6 県央'!J34="","",'6 県央'!J9+'6 県央'!J14+'6 県央'!J19+'6 県央'!J24+'6 県央'!J29)</f>
        <v>106</v>
      </c>
      <c r="Y9" s="288">
        <f>IF('6 県央'!K34="","",'6 県央'!K9+'6 県央'!K14+'6 県央'!K19+'6 県央'!K24+'6 県央'!K29)</f>
        <v>59</v>
      </c>
      <c r="Z9" s="288">
        <f>IF('6 県央'!L34="","",'6 県央'!L9+'6 県央'!L14+'6 県央'!L19+'6 県央'!L24+'6 県央'!L29)</f>
        <v>76</v>
      </c>
      <c r="AA9" s="288">
        <f>IF('6 県央'!M34="","",'6 県央'!M9+'6 県央'!M14+'6 県央'!M19+'6 県央'!M24+'6 県央'!M29)</f>
        <v>58</v>
      </c>
      <c r="AB9" s="288">
        <f>IF('6 県央'!N34="","",'6 県央'!N9+'6 県央'!N14+'6 県央'!N19+'6 県央'!N24+'6 県央'!N29)</f>
        <v>69</v>
      </c>
      <c r="AC9" s="284">
        <f>SUM(Q9:AB9)</f>
        <v>978</v>
      </c>
    </row>
    <row r="10" spans="1:15" ht="13.5" customHeight="1">
      <c r="A10" s="809"/>
      <c r="B10" s="285" t="s">
        <v>50</v>
      </c>
      <c r="C10" s="176">
        <f>IF('6 県央'!C35="","",'6 県央'!C35)</f>
        <v>113</v>
      </c>
      <c r="D10" s="198">
        <f>IF('6 県央'!D35="","",'6 県央'!D35)</f>
        <v>161</v>
      </c>
      <c r="E10" s="198">
        <f>IF('6 県央'!E35="","",'6 県央'!E35)</f>
        <v>132</v>
      </c>
      <c r="F10" s="198">
        <f>IF('6 県央'!F35="","",'6 県央'!F35)</f>
        <v>105</v>
      </c>
      <c r="G10" s="198">
        <f>IF('6 県央'!G35="","",'6 県央'!G35)</f>
        <v>149</v>
      </c>
      <c r="H10" s="198">
        <f>IF('6 県央'!H35="","",'6 県央'!H35)</f>
        <v>143</v>
      </c>
      <c r="I10" s="198">
        <f>IF('6 県央'!I35="","",'6 県央'!I35)</f>
        <v>149</v>
      </c>
      <c r="J10" s="198">
        <f>IF('6 県央'!J35="","",'6 県央'!J35)</f>
        <v>174</v>
      </c>
      <c r="K10" s="198">
        <f>IF('6 県央'!K35="","",'6 県央'!K35)</f>
        <v>116</v>
      </c>
      <c r="L10" s="198">
        <f>IF('6 県央'!L35="","",'6 県央'!L35)</f>
        <v>102</v>
      </c>
      <c r="M10" s="198">
        <f>IF('6 県央'!M35="","",'6 県央'!M35)</f>
        <v>125</v>
      </c>
      <c r="N10" s="231">
        <f>IF('6 県央'!N35="","",'6 県央'!N35)</f>
        <v>100</v>
      </c>
      <c r="O10" s="224">
        <f t="shared" si="0"/>
        <v>1569</v>
      </c>
    </row>
    <row r="11" spans="1:15" ht="13.5" customHeight="1">
      <c r="A11" s="809"/>
      <c r="B11" s="285" t="s">
        <v>51</v>
      </c>
      <c r="C11" s="176">
        <f>IF('6 県央'!C36="","",'6 県央'!C36)</f>
        <v>135</v>
      </c>
      <c r="D11" s="198">
        <f>IF('6 県央'!D36="","",'6 県央'!D36)</f>
        <v>209</v>
      </c>
      <c r="E11" s="198">
        <f>IF('6 県央'!E36="","",'6 県央'!E36)</f>
        <v>82</v>
      </c>
      <c r="F11" s="198">
        <f>IF('6 県央'!F36="","",'6 県央'!F36)</f>
        <v>190</v>
      </c>
      <c r="G11" s="198">
        <f>IF('6 県央'!G36="","",'6 県央'!G36)</f>
        <v>165</v>
      </c>
      <c r="H11" s="198">
        <f>IF('6 県央'!H36="","",'6 県央'!H36)</f>
        <v>121</v>
      </c>
      <c r="I11" s="198">
        <f>IF('6 県央'!I36="","",'6 県央'!I36)</f>
        <v>155</v>
      </c>
      <c r="J11" s="198">
        <f>IF('6 県央'!J36="","",'6 県央'!J36)</f>
        <v>244</v>
      </c>
      <c r="K11" s="198">
        <f>IF('6 県央'!K36="","",'6 県央'!K36)</f>
        <v>75</v>
      </c>
      <c r="L11" s="198">
        <f>IF('6 県央'!L36="","",'6 県央'!L36)</f>
        <v>223</v>
      </c>
      <c r="M11" s="198">
        <f>IF('6 県央'!M36="","",'6 県央'!M36)</f>
        <v>92</v>
      </c>
      <c r="N11" s="231">
        <f>IF('6 県央'!N36="","",'6 県央'!N36)</f>
        <v>132</v>
      </c>
      <c r="O11" s="224">
        <f t="shared" si="0"/>
        <v>1823</v>
      </c>
    </row>
    <row r="12" spans="1:15" ht="13.5" customHeight="1">
      <c r="A12" s="76"/>
      <c r="B12" s="285" t="s">
        <v>80</v>
      </c>
      <c r="C12" s="176">
        <f>IF('6 県央'!C37="","",'6 県央'!C37)</f>
        <v>0</v>
      </c>
      <c r="D12" s="198">
        <f>IF('6 県央'!D37="","",'6 県央'!D37)</f>
        <v>0</v>
      </c>
      <c r="E12" s="198">
        <f>IF('6 県央'!E37="","",'6 県央'!E37)</f>
        <v>0</v>
      </c>
      <c r="F12" s="198">
        <f>IF('6 県央'!F37="","",'6 県央'!F37)</f>
        <v>0</v>
      </c>
      <c r="G12" s="198">
        <f>IF('6 県央'!G37="","",'6 県央'!G37)</f>
        <v>0</v>
      </c>
      <c r="H12" s="198">
        <f>IF('6 県央'!H37="","",'6 県央'!H37)</f>
        <v>1</v>
      </c>
      <c r="I12" s="198">
        <f>IF('6 県央'!I37="","",'6 県央'!I37)</f>
        <v>2</v>
      </c>
      <c r="J12" s="198">
        <f>IF('6 県央'!J37="","",'6 県央'!J37)</f>
        <v>1</v>
      </c>
      <c r="K12" s="198">
        <f>IF('6 県央'!K37="","",'6 県央'!K37)</f>
        <v>0</v>
      </c>
      <c r="L12" s="198">
        <f>IF('6 県央'!L37="","",'6 県央'!L37)</f>
        <v>3</v>
      </c>
      <c r="M12" s="198">
        <f>IF('6 県央'!M37="","",'6 県央'!M37)</f>
        <v>1</v>
      </c>
      <c r="N12" s="231">
        <f>IF('6 県央'!N37="","",'6 県央'!N37)</f>
        <v>0</v>
      </c>
      <c r="O12" s="224">
        <f t="shared" si="0"/>
        <v>8</v>
      </c>
    </row>
    <row r="13" spans="1:15" ht="13.5" customHeight="1" thickBot="1">
      <c r="A13" s="76"/>
      <c r="B13" s="289" t="s">
        <v>52</v>
      </c>
      <c r="C13" s="177">
        <f>IF('6 県央'!C38="","",'6 県央'!C38)</f>
        <v>37</v>
      </c>
      <c r="D13" s="233">
        <f>IF('6 県央'!D38="","",'6 県央'!D38)</f>
        <v>35</v>
      </c>
      <c r="E13" s="233">
        <f>IF('6 県央'!E38="","",'6 県央'!E38)</f>
        <v>12</v>
      </c>
      <c r="F13" s="233">
        <f>IF('6 県央'!F38="","",'6 県央'!F38)</f>
        <v>12</v>
      </c>
      <c r="G13" s="233">
        <f>IF('6 県央'!G38="","",'6 県央'!G38)</f>
        <v>5</v>
      </c>
      <c r="H13" s="233">
        <f>IF('6 県央'!H38="","",'6 県央'!H38)</f>
        <v>30</v>
      </c>
      <c r="I13" s="233">
        <f>IF('6 県央'!I38="","",'6 県央'!I38)</f>
        <v>44</v>
      </c>
      <c r="J13" s="233">
        <f>IF('6 県央'!J38="","",'6 県央'!J38)</f>
        <v>48</v>
      </c>
      <c r="K13" s="233">
        <f>IF('6 県央'!K38="","",'6 県央'!K38)</f>
        <v>34</v>
      </c>
      <c r="L13" s="233">
        <f>IF('6 県央'!L38="","",'6 県央'!L38)</f>
        <v>36</v>
      </c>
      <c r="M13" s="233">
        <f>IF('6 県央'!M38="","",'6 県央'!M38)</f>
        <v>51</v>
      </c>
      <c r="N13" s="234">
        <f>IF('6 県央'!N38="","",'6 県央'!N38)</f>
        <v>22</v>
      </c>
      <c r="O13" s="235">
        <f t="shared" si="0"/>
        <v>366</v>
      </c>
    </row>
    <row r="14" spans="1:29" ht="13.5" customHeight="1" thickTop="1">
      <c r="A14" s="808" t="s">
        <v>54</v>
      </c>
      <c r="B14" s="283" t="s">
        <v>49</v>
      </c>
      <c r="C14" s="175">
        <f>IF('7 鹿行'!C29="","",'7 鹿行'!C29)</f>
        <v>172</v>
      </c>
      <c r="D14" s="194">
        <f>IF('7 鹿行'!D29="","",'7 鹿行'!D29)</f>
        <v>111</v>
      </c>
      <c r="E14" s="194">
        <f>IF('7 鹿行'!E29="","",'7 鹿行'!E29)</f>
        <v>158</v>
      </c>
      <c r="F14" s="194">
        <f>IF('7 鹿行'!F29="","",'7 鹿行'!F29)</f>
        <v>218</v>
      </c>
      <c r="G14" s="194">
        <f>IF('7 鹿行'!G29="","",'7 鹿行'!G29)</f>
        <v>163</v>
      </c>
      <c r="H14" s="194">
        <f>IF('7 鹿行'!H29="","",'7 鹿行'!H29)</f>
        <v>123</v>
      </c>
      <c r="I14" s="194">
        <f>IF('7 鹿行'!I29="","",'7 鹿行'!I29)</f>
        <v>134</v>
      </c>
      <c r="J14" s="194">
        <f>IF('7 鹿行'!J29="","",'7 鹿行'!J29)</f>
        <v>150</v>
      </c>
      <c r="K14" s="194">
        <f>IF('7 鹿行'!K29="","",'7 鹿行'!K29)</f>
        <v>129</v>
      </c>
      <c r="L14" s="194">
        <f>IF('7 鹿行'!L29="","",'7 鹿行'!L29)</f>
        <v>116</v>
      </c>
      <c r="M14" s="194">
        <f>IF('7 鹿行'!M29="","",'7 鹿行'!M29)</f>
        <v>100</v>
      </c>
      <c r="N14" s="195">
        <f>IF('7 鹿行'!N29="","",'7 鹿行'!N29)</f>
        <v>123</v>
      </c>
      <c r="O14" s="237">
        <f t="shared" si="0"/>
        <v>1697</v>
      </c>
      <c r="Q14" s="182">
        <f>'7 鹿行'!C29</f>
        <v>172</v>
      </c>
      <c r="R14" s="182">
        <f>'7 鹿行'!D29</f>
        <v>111</v>
      </c>
      <c r="S14" s="182">
        <f>'7 鹿行'!E29</f>
        <v>158</v>
      </c>
      <c r="T14" s="182">
        <f>'7 鹿行'!F29</f>
        <v>218</v>
      </c>
      <c r="U14" s="182">
        <f>'7 鹿行'!G29</f>
        <v>163</v>
      </c>
      <c r="V14" s="182">
        <f>'7 鹿行'!H29</f>
        <v>123</v>
      </c>
      <c r="W14" s="182">
        <f>'7 鹿行'!I29</f>
        <v>134</v>
      </c>
      <c r="X14" s="182">
        <f>'7 鹿行'!J29</f>
        <v>150</v>
      </c>
      <c r="Y14" s="182">
        <f>'7 鹿行'!K29</f>
        <v>129</v>
      </c>
      <c r="Z14" s="182">
        <f>'7 鹿行'!L29</f>
        <v>116</v>
      </c>
      <c r="AA14" s="182">
        <f>'7 鹿行'!M29</f>
        <v>100</v>
      </c>
      <c r="AB14" s="182">
        <f>'7 鹿行'!N29</f>
        <v>123</v>
      </c>
      <c r="AC14" s="284">
        <f>SUM(Q14:AB14)</f>
        <v>1697</v>
      </c>
    </row>
    <row r="15" spans="1:15" ht="13.5" customHeight="1">
      <c r="A15" s="809"/>
      <c r="B15" s="285" t="s">
        <v>50</v>
      </c>
      <c r="C15" s="176">
        <f>IF('7 鹿行'!C30="","",'7 鹿行'!C30)</f>
        <v>95</v>
      </c>
      <c r="D15" s="198">
        <f>IF('7 鹿行'!D30="","",'7 鹿行'!D30)</f>
        <v>79</v>
      </c>
      <c r="E15" s="198">
        <f>IF('7 鹿行'!E30="","",'7 鹿行'!E30)</f>
        <v>85</v>
      </c>
      <c r="F15" s="198">
        <f>IF('7 鹿行'!F30="","",'7 鹿行'!F30)</f>
        <v>103</v>
      </c>
      <c r="G15" s="198">
        <f>IF('7 鹿行'!G30="","",'7 鹿行'!G30)</f>
        <v>67</v>
      </c>
      <c r="H15" s="198">
        <f>IF('7 鹿行'!H30="","",'7 鹿行'!H30)</f>
        <v>90</v>
      </c>
      <c r="I15" s="198">
        <f>IF('7 鹿行'!I30="","",'7 鹿行'!I30)</f>
        <v>72</v>
      </c>
      <c r="J15" s="198">
        <f>IF('7 鹿行'!J30="","",'7 鹿行'!J30)</f>
        <v>85</v>
      </c>
      <c r="K15" s="198">
        <f>IF('7 鹿行'!K30="","",'7 鹿行'!K30)</f>
        <v>92</v>
      </c>
      <c r="L15" s="198">
        <f>IF('7 鹿行'!L30="","",'7 鹿行'!L30)</f>
        <v>53</v>
      </c>
      <c r="M15" s="198">
        <f>IF('7 鹿行'!M30="","",'7 鹿行'!M30)</f>
        <v>72</v>
      </c>
      <c r="N15" s="231">
        <f>IF('7 鹿行'!N30="","",'7 鹿行'!N30)</f>
        <v>86</v>
      </c>
      <c r="O15" s="224">
        <f t="shared" si="0"/>
        <v>979</v>
      </c>
    </row>
    <row r="16" spans="1:15" ht="13.5" customHeight="1">
      <c r="A16" s="809"/>
      <c r="B16" s="285" t="s">
        <v>51</v>
      </c>
      <c r="C16" s="176">
        <f>IF('7 鹿行'!C31="","",'7 鹿行'!C31)</f>
        <v>64</v>
      </c>
      <c r="D16" s="198">
        <f>IF('7 鹿行'!D31="","",'7 鹿行'!D31)</f>
        <v>22</v>
      </c>
      <c r="E16" s="198">
        <f>IF('7 鹿行'!E31="","",'7 鹿行'!E31)</f>
        <v>65</v>
      </c>
      <c r="F16" s="198">
        <f>IF('7 鹿行'!F31="","",'7 鹿行'!F31)</f>
        <v>97</v>
      </c>
      <c r="G16" s="198">
        <f>IF('7 鹿行'!G31="","",'7 鹿行'!G31)</f>
        <v>92</v>
      </c>
      <c r="H16" s="198">
        <f>IF('7 鹿行'!H31="","",'7 鹿行'!H31)</f>
        <v>31</v>
      </c>
      <c r="I16" s="198">
        <f>IF('7 鹿行'!I31="","",'7 鹿行'!I31)</f>
        <v>51</v>
      </c>
      <c r="J16" s="198">
        <f>IF('7 鹿行'!J31="","",'7 鹿行'!J31)</f>
        <v>58</v>
      </c>
      <c r="K16" s="198">
        <f>IF('7 鹿行'!K31="","",'7 鹿行'!K31)</f>
        <v>34</v>
      </c>
      <c r="L16" s="198">
        <f>IF('7 鹿行'!L31="","",'7 鹿行'!L31)</f>
        <v>52</v>
      </c>
      <c r="M16" s="198">
        <f>IF('7 鹿行'!M31="","",'7 鹿行'!M31)</f>
        <v>19</v>
      </c>
      <c r="N16" s="231">
        <f>IF('7 鹿行'!N31="","",'7 鹿行'!N31)</f>
        <v>22</v>
      </c>
      <c r="O16" s="224">
        <f t="shared" si="0"/>
        <v>607</v>
      </c>
    </row>
    <row r="17" spans="1:15" ht="13.5" customHeight="1">
      <c r="A17" s="76"/>
      <c r="B17" s="285" t="s">
        <v>80</v>
      </c>
      <c r="C17" s="176">
        <f>IF('7 鹿行'!C32="","",'7 鹿行'!C32)</f>
        <v>1</v>
      </c>
      <c r="D17" s="198">
        <f>IF('7 鹿行'!D32="","",'7 鹿行'!D32)</f>
        <v>0</v>
      </c>
      <c r="E17" s="198">
        <f>IF('7 鹿行'!E32="","",'7 鹿行'!E32)</f>
        <v>0</v>
      </c>
      <c r="F17" s="198">
        <f>IF('7 鹿行'!F32="","",'7 鹿行'!F32)</f>
        <v>0</v>
      </c>
      <c r="G17" s="198">
        <f>IF('7 鹿行'!G32="","",'7 鹿行'!G32)</f>
        <v>0</v>
      </c>
      <c r="H17" s="198">
        <f>IF('7 鹿行'!H32="","",'7 鹿行'!H32)</f>
        <v>0</v>
      </c>
      <c r="I17" s="198">
        <f>IF('7 鹿行'!I32="","",'7 鹿行'!I32)</f>
        <v>1</v>
      </c>
      <c r="J17" s="198">
        <f>IF('7 鹿行'!J32="","",'7 鹿行'!J32)</f>
        <v>0</v>
      </c>
      <c r="K17" s="198">
        <f>IF('7 鹿行'!K32="","",'7 鹿行'!K32)</f>
        <v>1</v>
      </c>
      <c r="L17" s="198">
        <f>IF('7 鹿行'!L32="","",'7 鹿行'!L32)</f>
        <v>0</v>
      </c>
      <c r="M17" s="198">
        <f>IF('7 鹿行'!M32="","",'7 鹿行'!M32)</f>
        <v>0</v>
      </c>
      <c r="N17" s="231">
        <f>IF('7 鹿行'!N32="","",'7 鹿行'!N32)</f>
        <v>1</v>
      </c>
      <c r="O17" s="224">
        <f t="shared" si="0"/>
        <v>4</v>
      </c>
    </row>
    <row r="18" spans="1:15" ht="13.5" customHeight="1" thickBot="1">
      <c r="A18" s="77"/>
      <c r="B18" s="286" t="s">
        <v>52</v>
      </c>
      <c r="C18" s="177">
        <f>IF('7 鹿行'!C33="","",'7 鹿行'!C33)</f>
        <v>12</v>
      </c>
      <c r="D18" s="233">
        <f>IF('7 鹿行'!D33="","",'7 鹿行'!D33)</f>
        <v>10</v>
      </c>
      <c r="E18" s="233">
        <f>IF('7 鹿行'!E33="","",'7 鹿行'!E33)</f>
        <v>8</v>
      </c>
      <c r="F18" s="233">
        <f>IF('7 鹿行'!F33="","",'7 鹿行'!F33)</f>
        <v>18</v>
      </c>
      <c r="G18" s="233">
        <f>IF('7 鹿行'!G33="","",'7 鹿行'!G33)</f>
        <v>4</v>
      </c>
      <c r="H18" s="233">
        <f>IF('7 鹿行'!H33="","",'7 鹿行'!H33)</f>
        <v>2</v>
      </c>
      <c r="I18" s="233">
        <f>IF('7 鹿行'!I33="","",'7 鹿行'!I33)</f>
        <v>10</v>
      </c>
      <c r="J18" s="233">
        <f>IF('7 鹿行'!J33="","",'7 鹿行'!J33)</f>
        <v>7</v>
      </c>
      <c r="K18" s="233">
        <f>IF('7 鹿行'!K33="","",'7 鹿行'!K33)</f>
        <v>2</v>
      </c>
      <c r="L18" s="233">
        <f>IF('7 鹿行'!L33="","",'7 鹿行'!L33)</f>
        <v>11</v>
      </c>
      <c r="M18" s="233">
        <f>IF('7 鹿行'!M33="","",'7 鹿行'!M33)</f>
        <v>9</v>
      </c>
      <c r="N18" s="234">
        <f>IF('7 鹿行'!N33="","",'7 鹿行'!N33)</f>
        <v>14</v>
      </c>
      <c r="O18" s="235">
        <f t="shared" si="0"/>
        <v>107</v>
      </c>
    </row>
    <row r="19" spans="1:29" ht="13.5" customHeight="1" thickTop="1">
      <c r="A19" s="808" t="s">
        <v>55</v>
      </c>
      <c r="B19" s="287" t="s">
        <v>49</v>
      </c>
      <c r="C19" s="175">
        <f>IF('8 県南'!C74="","",'8 県南'!C74)</f>
        <v>786</v>
      </c>
      <c r="D19" s="194">
        <f>IF('8 県南'!D74="","",'8 県南'!D74)</f>
        <v>534</v>
      </c>
      <c r="E19" s="194">
        <f>IF('8 県南'!E74="","",'8 県南'!E74)</f>
        <v>652</v>
      </c>
      <c r="F19" s="194">
        <f>IF('8 県南'!F74="","",'8 県南'!F74)</f>
        <v>763</v>
      </c>
      <c r="G19" s="194">
        <f>IF('8 県南'!G74="","",'8 県南'!G74)</f>
        <v>648</v>
      </c>
      <c r="H19" s="194">
        <f>IF('8 県南'!H74="","",'8 県南'!H74)</f>
        <v>718</v>
      </c>
      <c r="I19" s="194">
        <f>IF('8 県南'!I74="","",'8 県南'!I74)</f>
        <v>1101</v>
      </c>
      <c r="J19" s="194">
        <f>IF('8 県南'!J74="","",'8 県南'!J74)</f>
        <v>564</v>
      </c>
      <c r="K19" s="194">
        <f>IF('8 県南'!K74="","",'8 県南'!K74)</f>
        <v>1217</v>
      </c>
      <c r="L19" s="194">
        <f>IF('8 県南'!L74="","",'8 県南'!L74)</f>
        <v>651</v>
      </c>
      <c r="M19" s="194">
        <f>IF('8 県南'!M74="","",'8 県南'!M74)</f>
        <v>846</v>
      </c>
      <c r="N19" s="195">
        <f>IF('8 県南'!N74="","",'8 県南'!N74)</f>
        <v>870</v>
      </c>
      <c r="O19" s="237">
        <f t="shared" si="0"/>
        <v>9350</v>
      </c>
      <c r="Q19" s="288">
        <f>IF('8 県南'!C74="","",'8 県南'!C9+'8 県南'!C14+'8 県南'!C24+'8 県南'!C34+'8 県南'!C39+'8 県南'!C44+'8 県南'!C49+'8 県南'!C54+'8 県南'!C59+'8 県南'!C64+'8 県南'!C69)</f>
        <v>261</v>
      </c>
      <c r="R19" s="288">
        <f>IF('8 県南'!D74="","",'8 県南'!D9+'8 県南'!D14+'8 県南'!D24+'8 県南'!D34+'8 県南'!D39+'8 県南'!D44+'8 県南'!D49+'8 県南'!D54+'8 県南'!D59+'8 県南'!D64+'8 県南'!D69)</f>
        <v>228</v>
      </c>
      <c r="S19" s="288">
        <f>IF('8 県南'!E74="","",'8 県南'!E9+'8 県南'!E14+'8 県南'!E24+'8 県南'!E34+'8 県南'!E39+'8 県南'!E44+'8 県南'!E49+'8 県南'!E54+'8 県南'!E59+'8 県南'!E64+'8 県南'!E69)</f>
        <v>225</v>
      </c>
      <c r="T19" s="288">
        <f>IF('8 県南'!F74="","",'8 県南'!F9+'8 県南'!F14+'8 県南'!F24+'8 県南'!F34+'8 県南'!F39+'8 県南'!F44+'8 県南'!F49+'8 県南'!F54+'8 県南'!F59+'8 県南'!F64+'8 県南'!F69)</f>
        <v>209</v>
      </c>
      <c r="U19" s="288">
        <f>IF('8 県南'!G74="","",'8 県南'!G9+'8 県南'!G14+'8 県南'!G24+'8 県南'!G34+'8 県南'!G39+'8 県南'!G44+'8 県南'!G49+'8 県南'!G54+'8 県南'!G59+'8 県南'!G64+'8 県南'!G69)</f>
        <v>270</v>
      </c>
      <c r="V19" s="288">
        <f>IF('8 県南'!H74="","",'8 県南'!H9+'8 県南'!H14+'8 県南'!H24+'8 県南'!H34+'8 県南'!H39+'8 県南'!H44+'8 県南'!H49+'8 県南'!H54+'8 県南'!H59+'8 県南'!H64+'8 県南'!H69)</f>
        <v>341</v>
      </c>
      <c r="W19" s="288">
        <f>IF('8 県南'!I74="","",'8 県南'!I9+'8 県南'!I14+'8 県南'!I24+'8 県南'!I34+'8 県南'!I39+'8 県南'!I44+'8 県南'!I49+'8 県南'!I54+'8 県南'!I59+'8 県南'!I64+'8 県南'!I69)</f>
        <v>292</v>
      </c>
      <c r="X19" s="288">
        <f>IF('8 県南'!J74="","",'8 県南'!J9+'8 県南'!J14+'8 県南'!J24+'8 県南'!J34+'8 県南'!J39+'8 県南'!J44+'8 県南'!J49+'8 県南'!J54+'8 県南'!J59+'8 県南'!J64+'8 県南'!J69)</f>
        <v>232</v>
      </c>
      <c r="Y19" s="288">
        <f>IF('8 県南'!K74="","",'8 県南'!K9+'8 県南'!K14+'8 県南'!K24+'8 県南'!K34+'8 県南'!K39+'8 県南'!K44+'8 県南'!K49+'8 県南'!K54+'8 県南'!K59+'8 県南'!K64+'8 県南'!K69)</f>
        <v>343</v>
      </c>
      <c r="Z19" s="288">
        <f>IF('8 県南'!L74="","",'8 県南'!L9+'8 県南'!L14+'8 県南'!L24+'8 県南'!L34+'8 県南'!L39+'8 県南'!L44+'8 県南'!L49+'8 県南'!L54+'8 県南'!L59+'8 県南'!L64+'8 県南'!L69)</f>
        <v>310</v>
      </c>
      <c r="AA19" s="288">
        <f>IF('8 県南'!M74="","",'8 県南'!M9+'8 県南'!M14+'8 県南'!M24+'8 県南'!M34+'8 県南'!M39+'8 県南'!M44+'8 県南'!M49+'8 県南'!M54+'8 県南'!M59+'8 県南'!M64+'8 県南'!M69)</f>
        <v>511</v>
      </c>
      <c r="AB19" s="288">
        <f>IF('8 県南'!N74="","",'8 県南'!N9+'8 県南'!N14+'8 県南'!N24+'8 県南'!N34+'8 県南'!N39+'8 県南'!N44+'8 県南'!N49+'8 県南'!N54+'8 県南'!N59+'8 県南'!N64+'8 県南'!N69)</f>
        <v>504</v>
      </c>
      <c r="AC19" s="284">
        <f>SUM(Q19:AB19)</f>
        <v>3726</v>
      </c>
    </row>
    <row r="20" spans="1:15" ht="13.5" customHeight="1">
      <c r="A20" s="809"/>
      <c r="B20" s="285" t="s">
        <v>50</v>
      </c>
      <c r="C20" s="176">
        <f>IF('8 県南'!C75="","",'8 県南'!C75)</f>
        <v>275</v>
      </c>
      <c r="D20" s="198">
        <f>IF('8 県南'!D75="","",'8 県南'!D75)</f>
        <v>260</v>
      </c>
      <c r="E20" s="198">
        <f>IF('8 県南'!E75="","",'8 県南'!E75)</f>
        <v>293</v>
      </c>
      <c r="F20" s="198">
        <f>IF('8 県南'!F75="","",'8 県南'!F75)</f>
        <v>231</v>
      </c>
      <c r="G20" s="198">
        <f>IF('8 県南'!G75="","",'8 県南'!G75)</f>
        <v>298</v>
      </c>
      <c r="H20" s="198">
        <f>IF('8 県南'!H75="","",'8 県南'!H75)</f>
        <v>327</v>
      </c>
      <c r="I20" s="198">
        <f>IF('8 県南'!I75="","",'8 県南'!I75)</f>
        <v>253</v>
      </c>
      <c r="J20" s="198">
        <f>IF('8 県南'!J75="","",'8 県南'!J75)</f>
        <v>268</v>
      </c>
      <c r="K20" s="198">
        <f>IF('8 県南'!K75="","",'8 県南'!K75)</f>
        <v>307</v>
      </c>
      <c r="L20" s="198">
        <f>IF('8 県南'!L75="","",'8 県南'!L75)</f>
        <v>221</v>
      </c>
      <c r="M20" s="198">
        <f>IF('8 県南'!M75="","",'8 県南'!M75)</f>
        <v>267</v>
      </c>
      <c r="N20" s="231">
        <f>IF('8 県南'!N75="","",'8 県南'!N75)</f>
        <v>240</v>
      </c>
      <c r="O20" s="224">
        <f t="shared" si="0"/>
        <v>3240</v>
      </c>
    </row>
    <row r="21" spans="1:15" ht="13.5" customHeight="1">
      <c r="A21" s="809"/>
      <c r="B21" s="285" t="s">
        <v>51</v>
      </c>
      <c r="C21" s="176">
        <f>IF('8 県南'!C76="","",'8 県南'!C76)</f>
        <v>232</v>
      </c>
      <c r="D21" s="198">
        <f>IF('8 県南'!D76="","",'8 県南'!D76)</f>
        <v>201</v>
      </c>
      <c r="E21" s="198">
        <f>IF('8 県南'!E76="","",'8 県南'!E76)</f>
        <v>261</v>
      </c>
      <c r="F21" s="198">
        <f>IF('8 県南'!F76="","",'8 県南'!F76)</f>
        <v>282</v>
      </c>
      <c r="G21" s="198">
        <f>IF('8 県南'!G76="","",'8 県南'!G76)</f>
        <v>225</v>
      </c>
      <c r="H21" s="198">
        <f>IF('8 県南'!H76="","",'8 県南'!H76)</f>
        <v>256</v>
      </c>
      <c r="I21" s="198">
        <f>IF('8 県南'!I76="","",'8 県南'!I76)</f>
        <v>306</v>
      </c>
      <c r="J21" s="198">
        <f>IF('8 県南'!J76="","",'8 県南'!J76)</f>
        <v>192</v>
      </c>
      <c r="K21" s="198">
        <f>IF('8 県南'!K76="","",'8 県南'!K76)</f>
        <v>419</v>
      </c>
      <c r="L21" s="198">
        <f>IF('8 県南'!L76="","",'8 県南'!L76)</f>
        <v>231</v>
      </c>
      <c r="M21" s="198">
        <f>IF('8 県南'!M76="","",'8 県南'!M76)</f>
        <v>204</v>
      </c>
      <c r="N21" s="231">
        <f>IF('8 県南'!N76="","",'8 県南'!N76)</f>
        <v>535</v>
      </c>
      <c r="O21" s="224">
        <f t="shared" si="0"/>
        <v>3344</v>
      </c>
    </row>
    <row r="22" spans="1:15" ht="13.5" customHeight="1">
      <c r="A22" s="76"/>
      <c r="B22" s="285" t="s">
        <v>80</v>
      </c>
      <c r="C22" s="176">
        <f>IF('8 県南'!C77="","",'8 県南'!C77)</f>
        <v>0</v>
      </c>
      <c r="D22" s="198">
        <f>IF('8 県南'!D77="","",'8 県南'!D77)</f>
        <v>2</v>
      </c>
      <c r="E22" s="198">
        <f>IF('8 県南'!E77="","",'8 県南'!E77)</f>
        <v>3</v>
      </c>
      <c r="F22" s="198">
        <f>IF('8 県南'!F77="","",'8 県南'!F77)</f>
        <v>1</v>
      </c>
      <c r="G22" s="198">
        <f>IF('8 県南'!G77="","",'8 県南'!G77)</f>
        <v>0</v>
      </c>
      <c r="H22" s="198">
        <f>IF('8 県南'!H77="","",'8 県南'!H77)</f>
        <v>1</v>
      </c>
      <c r="I22" s="198">
        <f>IF('8 県南'!I77="","",'8 県南'!I77)</f>
        <v>1</v>
      </c>
      <c r="J22" s="198">
        <f>IF('8 県南'!J77="","",'8 県南'!J77)</f>
        <v>2</v>
      </c>
      <c r="K22" s="198">
        <f>IF('8 県南'!K77="","",'8 県南'!K77)</f>
        <v>2</v>
      </c>
      <c r="L22" s="198">
        <f>IF('8 県南'!L77="","",'8 県南'!L77)</f>
        <v>2</v>
      </c>
      <c r="M22" s="198">
        <f>IF('8 県南'!M77="","",'8 県南'!M77)</f>
        <v>0</v>
      </c>
      <c r="N22" s="231">
        <f>IF('8 県南'!N77="","",'8 県南'!N77)</f>
        <v>0</v>
      </c>
      <c r="O22" s="224">
        <f t="shared" si="0"/>
        <v>14</v>
      </c>
    </row>
    <row r="23" spans="1:15" ht="13.5" customHeight="1" thickBot="1">
      <c r="A23" s="76"/>
      <c r="B23" s="289" t="s">
        <v>52</v>
      </c>
      <c r="C23" s="177">
        <f>IF('8 県南'!C78="","",'8 県南'!C78)</f>
        <v>279</v>
      </c>
      <c r="D23" s="233">
        <f>IF('8 県南'!D78="","",'8 県南'!D78)</f>
        <v>71</v>
      </c>
      <c r="E23" s="233">
        <f>IF('8 県南'!E78="","",'8 県南'!E78)</f>
        <v>95</v>
      </c>
      <c r="F23" s="233">
        <f>IF('8 県南'!F78="","",'8 県南'!F78)</f>
        <v>249</v>
      </c>
      <c r="G23" s="233">
        <f>IF('8 県南'!G78="","",'8 県南'!G78)</f>
        <v>125</v>
      </c>
      <c r="H23" s="233">
        <f>IF('8 県南'!H78="","",'8 県南'!H78)</f>
        <v>134</v>
      </c>
      <c r="I23" s="233">
        <f>IF('8 県南'!I78="","",'8 県南'!I78)</f>
        <v>541</v>
      </c>
      <c r="J23" s="233">
        <f>IF('8 県南'!J78="","",'8 県南'!J78)</f>
        <v>102</v>
      </c>
      <c r="K23" s="233">
        <f>IF('8 県南'!K78="","",'8 県南'!K78)</f>
        <v>489</v>
      </c>
      <c r="L23" s="233">
        <f>IF('8 県南'!L78="","",'8 県南'!L78)</f>
        <v>197</v>
      </c>
      <c r="M23" s="233">
        <f>IF('8 県南'!M78="","",'8 県南'!M78)</f>
        <v>375</v>
      </c>
      <c r="N23" s="234">
        <f>IF('8 県南'!N78="","",'8 県南'!N78)</f>
        <v>95</v>
      </c>
      <c r="O23" s="218">
        <f t="shared" si="0"/>
        <v>2752</v>
      </c>
    </row>
    <row r="24" spans="1:29" ht="13.5" customHeight="1" thickTop="1">
      <c r="A24" s="808" t="s">
        <v>56</v>
      </c>
      <c r="B24" s="283" t="s">
        <v>49</v>
      </c>
      <c r="C24" s="175">
        <f>IF('9 県西'!C54="","",'9 県西'!C54)</f>
        <v>258</v>
      </c>
      <c r="D24" s="194">
        <f>IF('9 県西'!D54="","",'9 県西'!D54)</f>
        <v>207</v>
      </c>
      <c r="E24" s="194">
        <f>IF('9 県西'!E54="","",'9 県西'!E54)</f>
        <v>250</v>
      </c>
      <c r="F24" s="194">
        <f>IF('9 県西'!F54="","",'9 県西'!F54)</f>
        <v>255</v>
      </c>
      <c r="G24" s="194">
        <f>IF('9 県西'!G54="","",'9 県西'!G54)</f>
        <v>318</v>
      </c>
      <c r="H24" s="194">
        <f>IF('9 県西'!H54="","",'9 県西'!H54)</f>
        <v>271</v>
      </c>
      <c r="I24" s="194">
        <f>IF('9 県西'!I54="","",'9 県西'!I54)</f>
        <v>275</v>
      </c>
      <c r="J24" s="194">
        <f>IF('9 県西'!J54="","",'9 県西'!J54)</f>
        <v>248</v>
      </c>
      <c r="K24" s="194">
        <f>IF('9 県西'!K54="","",'9 県西'!K54)</f>
        <v>213</v>
      </c>
      <c r="L24" s="194">
        <f>IF('9 県西'!L54="","",'9 県西'!L54)</f>
        <v>201</v>
      </c>
      <c r="M24" s="194">
        <f>IF('9 県西'!M54="","",'9 県西'!M54)</f>
        <v>237</v>
      </c>
      <c r="N24" s="195">
        <f>IF('9 県西'!N54="","",'9 県西'!N54)</f>
        <v>250</v>
      </c>
      <c r="O24" s="223">
        <f t="shared" si="0"/>
        <v>2983</v>
      </c>
      <c r="Q24" s="288">
        <f>IF('9 県西'!C54="","",'9 県西'!C9+'9 県西'!C14+'9 県西'!C19+'9 県西'!C24+'9 県西'!C29+'9 県西'!C34+'9 県西'!C39+'9 県西'!C44+'9 県西'!C49)</f>
        <v>164</v>
      </c>
      <c r="R24" s="288">
        <f>IF('9 県西'!D54="","",'9 県西'!D9+'9 県西'!D14+'9 県西'!D19+'9 県西'!D24+'9 県西'!D29+'9 県西'!D34+'9 県西'!D39+'9 県西'!D44+'9 県西'!D49)</f>
        <v>166</v>
      </c>
      <c r="S24" s="288">
        <f>IF('9 県西'!E54="","",'9 県西'!E9+'9 県西'!E14+'9 県西'!E19+'9 県西'!E24+'9 県西'!E29+'9 県西'!E34+'9 県西'!E39+'9 県西'!E44+'9 県西'!E49)</f>
        <v>157</v>
      </c>
      <c r="T24" s="288">
        <f>IF('9 県西'!F54="","",'9 県西'!F9+'9 県西'!F14+'9 県西'!F19+'9 県西'!F24+'9 県西'!F29+'9 県西'!F34+'9 県西'!F39+'9 県西'!F44+'9 県西'!F49)</f>
        <v>170</v>
      </c>
      <c r="U24" s="288">
        <f>IF('9 県西'!G54="","",'9 県西'!G9+'9 県西'!G14+'9 県西'!G19+'9 県西'!G24+'9 県西'!G29+'9 県西'!G34+'9 県西'!G39+'9 県西'!G44+'9 県西'!G49)</f>
        <v>186</v>
      </c>
      <c r="V24" s="288">
        <f>IF('9 県西'!H54="","",'9 県西'!H9+'9 県西'!H14+'9 県西'!H19+'9 県西'!H24+'9 県西'!H29+'9 県西'!H34+'9 県西'!H39+'9 県西'!H44+'9 県西'!H49)</f>
        <v>158</v>
      </c>
      <c r="W24" s="288">
        <f>IF('9 県西'!I54="","",'9 県西'!I9+'9 県西'!I14+'9 県西'!I19+'9 県西'!I24+'9 県西'!I29+'9 県西'!I34+'9 県西'!I39+'9 県西'!I44+'9 県西'!I49)</f>
        <v>195</v>
      </c>
      <c r="X24" s="288">
        <f>IF('9 県西'!J54="","",'9 県西'!J9+'9 県西'!J14+'9 県西'!J19+'9 県西'!J24+'9 県西'!J29+'9 県西'!J34+'9 県西'!J39+'9 県西'!J44+'9 県西'!J49)</f>
        <v>186</v>
      </c>
      <c r="Y24" s="288">
        <f>IF('9 県西'!K54="","",'9 県西'!K9+'9 県西'!K14+'9 県西'!K19+'9 県西'!K24+'9 県西'!K29+'9 県西'!K34+'9 県西'!K39+'9 県西'!K44+'9 県西'!K49)</f>
        <v>159</v>
      </c>
      <c r="Z24" s="288">
        <f>IF('9 県西'!L54="","",'9 県西'!L9+'9 県西'!L14+'9 県西'!L19+'9 県西'!L24+'9 県西'!L29+'9 県西'!L34+'9 県西'!L39+'9 県西'!L44+'9 県西'!L49)</f>
        <v>158</v>
      </c>
      <c r="AA24" s="288">
        <f>IF('9 県西'!M54="","",'9 県西'!M9+'9 県西'!M14+'9 県西'!M19+'9 県西'!M24+'9 県西'!M29+'9 県西'!M34+'9 県西'!M39+'9 県西'!M44+'9 県西'!M49)</f>
        <v>152</v>
      </c>
      <c r="AB24" s="288">
        <f>IF('9 県西'!N54="","",'9 県西'!N9+'9 県西'!N14+'9 県西'!N19+'9 県西'!N24+'9 県西'!N29+'9 県西'!N34+'9 県西'!N39+'9 県西'!N44+'9 県西'!N49)</f>
        <v>175</v>
      </c>
      <c r="AC24" s="284">
        <f>SUM(Q24:AB24)</f>
        <v>2026</v>
      </c>
    </row>
    <row r="25" spans="1:15" ht="13.5" customHeight="1">
      <c r="A25" s="809"/>
      <c r="B25" s="285" t="s">
        <v>50</v>
      </c>
      <c r="C25" s="176">
        <f>IF('9 県西'!C55="","",'9 県西'!C55)</f>
        <v>131</v>
      </c>
      <c r="D25" s="198">
        <f>IF('9 県西'!D55="","",'9 県西'!D55)</f>
        <v>123</v>
      </c>
      <c r="E25" s="198">
        <f>IF('9 県西'!E55="","",'9 県西'!E55)</f>
        <v>139</v>
      </c>
      <c r="F25" s="198">
        <f>IF('9 県西'!F55="","",'9 県西'!F55)</f>
        <v>126</v>
      </c>
      <c r="G25" s="198">
        <f>IF('9 県西'!G55="","",'9 県西'!G55)</f>
        <v>150</v>
      </c>
      <c r="H25" s="198">
        <f>IF('9 県西'!H55="","",'9 県西'!H55)</f>
        <v>118</v>
      </c>
      <c r="I25" s="198">
        <f>IF('9 県西'!I55="","",'9 県西'!I55)</f>
        <v>157</v>
      </c>
      <c r="J25" s="198">
        <f>IF('9 県西'!J55="","",'9 県西'!J55)</f>
        <v>131</v>
      </c>
      <c r="K25" s="198">
        <f>IF('9 県西'!K55="","",'9 県西'!K55)</f>
        <v>109</v>
      </c>
      <c r="L25" s="198">
        <f>IF('9 県西'!L55="","",'9 県西'!L55)</f>
        <v>147</v>
      </c>
      <c r="M25" s="198">
        <f>IF('9 県西'!M55="","",'9 県西'!M55)</f>
        <v>136</v>
      </c>
      <c r="N25" s="231">
        <f>IF('9 県西'!N55="","",'9 県西'!N55)</f>
        <v>143</v>
      </c>
      <c r="O25" s="224">
        <f t="shared" si="0"/>
        <v>1610</v>
      </c>
    </row>
    <row r="26" spans="1:15" ht="13.5" customHeight="1">
      <c r="A26" s="809"/>
      <c r="B26" s="285" t="s">
        <v>51</v>
      </c>
      <c r="C26" s="176">
        <f>IF('9 県西'!C56="","",'9 県西'!C56)</f>
        <v>95</v>
      </c>
      <c r="D26" s="198">
        <f>IF('9 県西'!D56="","",'9 県西'!D56)</f>
        <v>47</v>
      </c>
      <c r="E26" s="198">
        <f>IF('9 県西'!E56="","",'9 県西'!E56)</f>
        <v>64</v>
      </c>
      <c r="F26" s="198">
        <f>IF('9 県西'!F56="","",'9 県西'!F56)</f>
        <v>84</v>
      </c>
      <c r="G26" s="198">
        <f>IF('9 県西'!G56="","",'9 県西'!G56)</f>
        <v>62</v>
      </c>
      <c r="H26" s="198">
        <f>IF('9 県西'!H56="","",'9 県西'!H56)</f>
        <v>93</v>
      </c>
      <c r="I26" s="198">
        <f>IF('9 県西'!I56="","",'9 県西'!I56)</f>
        <v>91</v>
      </c>
      <c r="J26" s="198">
        <f>IF('9 県西'!J56="","",'9 県西'!J56)</f>
        <v>80</v>
      </c>
      <c r="K26" s="198">
        <f>IF('9 県西'!K56="","",'9 県西'!K56)</f>
        <v>84</v>
      </c>
      <c r="L26" s="198">
        <f>IF('9 県西'!L56="","",'9 県西'!L56)</f>
        <v>28</v>
      </c>
      <c r="M26" s="198">
        <f>IF('9 県西'!M56="","",'9 県西'!M56)</f>
        <v>61</v>
      </c>
      <c r="N26" s="231">
        <f>IF('9 県西'!N56="","",'9 県西'!N56)</f>
        <v>78</v>
      </c>
      <c r="O26" s="224">
        <f t="shared" si="0"/>
        <v>867</v>
      </c>
    </row>
    <row r="27" spans="1:15" ht="13.5" customHeight="1">
      <c r="A27" s="76"/>
      <c r="B27" s="285" t="s">
        <v>80</v>
      </c>
      <c r="C27" s="176">
        <f>IF('9 県西'!C57="","",'9 県西'!C57)</f>
        <v>0</v>
      </c>
      <c r="D27" s="198">
        <f>IF('9 県西'!D57="","",'9 県西'!D57)</f>
        <v>0</v>
      </c>
      <c r="E27" s="198">
        <f>IF('9 県西'!E57="","",'9 県西'!E57)</f>
        <v>1</v>
      </c>
      <c r="F27" s="198">
        <f>IF('9 県西'!F57="","",'9 県西'!F57)</f>
        <v>0</v>
      </c>
      <c r="G27" s="198">
        <f>IF('9 県西'!G57="","",'9 県西'!G57)</f>
        <v>0</v>
      </c>
      <c r="H27" s="198">
        <f>IF('9 県西'!H57="","",'9 県西'!H57)</f>
        <v>0</v>
      </c>
      <c r="I27" s="198">
        <f>IF('9 県西'!I57="","",'9 県西'!I57)</f>
        <v>0</v>
      </c>
      <c r="J27" s="198">
        <f>IF('9 県西'!J57="","",'9 県西'!J57)</f>
        <v>0</v>
      </c>
      <c r="K27" s="198">
        <f>IF('9 県西'!K57="","",'9 県西'!K57)</f>
        <v>1</v>
      </c>
      <c r="L27" s="198">
        <f>IF('9 県西'!L57="","",'9 県西'!L57)</f>
        <v>0</v>
      </c>
      <c r="M27" s="198">
        <f>IF('9 県西'!M57="","",'9 県西'!M57)</f>
        <v>0</v>
      </c>
      <c r="N27" s="231">
        <f>IF('9 県西'!N57="","",'9 県西'!N57)</f>
        <v>0</v>
      </c>
      <c r="O27" s="224">
        <f t="shared" si="0"/>
        <v>2</v>
      </c>
    </row>
    <row r="28" spans="1:15" ht="13.5" customHeight="1" thickBot="1">
      <c r="A28" s="77"/>
      <c r="B28" s="286" t="s">
        <v>52</v>
      </c>
      <c r="C28" s="177">
        <f>IF('9 県西'!C58="","",'9 県西'!C58)</f>
        <v>32</v>
      </c>
      <c r="D28" s="233">
        <f>IF('9 県西'!D58="","",'9 県西'!D58)</f>
        <v>37</v>
      </c>
      <c r="E28" s="233">
        <f>IF('9 県西'!E58="","",'9 県西'!E58)</f>
        <v>46</v>
      </c>
      <c r="F28" s="233">
        <f>IF('9 県西'!F58="","",'9 県西'!F58)</f>
        <v>45</v>
      </c>
      <c r="G28" s="233">
        <f>IF('9 県西'!G58="","",'9 県西'!G58)</f>
        <v>106</v>
      </c>
      <c r="H28" s="233">
        <f>IF('9 県西'!H58="","",'9 県西'!H58)</f>
        <v>60</v>
      </c>
      <c r="I28" s="233">
        <f>IF('9 県西'!I58="","",'9 県西'!I58)</f>
        <v>27</v>
      </c>
      <c r="J28" s="233">
        <f>IF('9 県西'!J58="","",'9 県西'!J58)</f>
        <v>37</v>
      </c>
      <c r="K28" s="233">
        <f>IF('9 県西'!K58="","",'9 県西'!K58)</f>
        <v>19</v>
      </c>
      <c r="L28" s="233">
        <f>IF('9 県西'!L58="","",'9 県西'!L58)</f>
        <v>26</v>
      </c>
      <c r="M28" s="233">
        <f>IF('9 県西'!M58="","",'9 県西'!M58)</f>
        <v>40</v>
      </c>
      <c r="N28" s="234">
        <f>IF('9 県西'!N58="","",'9 県西'!N58)</f>
        <v>29</v>
      </c>
      <c r="O28" s="235">
        <f t="shared" si="0"/>
        <v>504</v>
      </c>
    </row>
    <row r="29" spans="1:29" ht="13.5" customHeight="1" thickTop="1">
      <c r="A29" s="808" t="s">
        <v>47</v>
      </c>
      <c r="B29" s="283" t="s">
        <v>49</v>
      </c>
      <c r="C29" s="175">
        <f>IF(C4="","",C24+C19+C14+C9+C4)</f>
        <v>1872</v>
      </c>
      <c r="D29" s="244">
        <f aca="true" t="shared" si="1" ref="D29:L29">IF(D4="","",D24+D19+D14+D9+D4)</f>
        <v>1607</v>
      </c>
      <c r="E29" s="244">
        <f t="shared" si="1"/>
        <v>1565</v>
      </c>
      <c r="F29" s="244">
        <f t="shared" si="1"/>
        <v>1978</v>
      </c>
      <c r="G29" s="244">
        <f t="shared" si="1"/>
        <v>1716</v>
      </c>
      <c r="H29" s="244">
        <f t="shared" si="1"/>
        <v>1858</v>
      </c>
      <c r="I29" s="244">
        <f t="shared" si="1"/>
        <v>2191</v>
      </c>
      <c r="J29" s="244">
        <f t="shared" si="1"/>
        <v>1762</v>
      </c>
      <c r="K29" s="244">
        <f t="shared" si="1"/>
        <v>2117</v>
      </c>
      <c r="L29" s="244">
        <f t="shared" si="1"/>
        <v>1623</v>
      </c>
      <c r="M29" s="244">
        <f aca="true" t="shared" si="2" ref="M29:N33">IF(M4="","",M24+M19+M14+M9+M4)</f>
        <v>1795</v>
      </c>
      <c r="N29" s="195">
        <f>IF(N4="","",N24+N19+N14+N9+N4)</f>
        <v>1862</v>
      </c>
      <c r="O29" s="223">
        <f t="shared" si="0"/>
        <v>21946</v>
      </c>
      <c r="Q29" s="288">
        <f aca="true" t="shared" si="3" ref="Q29:V29">SUM(Q4,Q9,Q14,Q19,Q24)</f>
        <v>776</v>
      </c>
      <c r="R29" s="288">
        <f t="shared" si="3"/>
        <v>701</v>
      </c>
      <c r="S29" s="288">
        <f t="shared" si="3"/>
        <v>697</v>
      </c>
      <c r="T29" s="288">
        <f t="shared" si="3"/>
        <v>799</v>
      </c>
      <c r="U29" s="288">
        <f t="shared" si="3"/>
        <v>769</v>
      </c>
      <c r="V29" s="288">
        <f t="shared" si="3"/>
        <v>832</v>
      </c>
      <c r="W29" s="288">
        <f aca="true" t="shared" si="4" ref="W29:AB29">SUM(W4,W9,W14,W19,W24)</f>
        <v>837</v>
      </c>
      <c r="X29" s="288">
        <f t="shared" si="4"/>
        <v>755</v>
      </c>
      <c r="Y29" s="288">
        <f t="shared" si="4"/>
        <v>807</v>
      </c>
      <c r="Z29" s="288">
        <f t="shared" si="4"/>
        <v>736</v>
      </c>
      <c r="AA29" s="288">
        <f t="shared" si="4"/>
        <v>918</v>
      </c>
      <c r="AB29" s="288">
        <f t="shared" si="4"/>
        <v>938</v>
      </c>
      <c r="AC29" s="284">
        <f>SUM(Q29:AB29)</f>
        <v>9565</v>
      </c>
    </row>
    <row r="30" spans="1:15" ht="13.5" customHeight="1">
      <c r="A30" s="809"/>
      <c r="B30" s="285" t="s">
        <v>50</v>
      </c>
      <c r="C30" s="176">
        <f>IF(C5="","",C25+C20+C15+C10+C5)</f>
        <v>781</v>
      </c>
      <c r="D30" s="245">
        <f aca="true" t="shared" si="5" ref="D30:L30">IF(D5="","",D25+D20+D15+D10+D5)</f>
        <v>787</v>
      </c>
      <c r="E30" s="245">
        <f t="shared" si="5"/>
        <v>827</v>
      </c>
      <c r="F30" s="245">
        <f t="shared" si="5"/>
        <v>761</v>
      </c>
      <c r="G30" s="245">
        <f t="shared" si="5"/>
        <v>798</v>
      </c>
      <c r="H30" s="245">
        <f t="shared" si="5"/>
        <v>877</v>
      </c>
      <c r="I30" s="245">
        <f t="shared" si="5"/>
        <v>799</v>
      </c>
      <c r="J30" s="245">
        <f t="shared" si="5"/>
        <v>828</v>
      </c>
      <c r="K30" s="245">
        <f t="shared" si="5"/>
        <v>791</v>
      </c>
      <c r="L30" s="245">
        <f t="shared" si="5"/>
        <v>664</v>
      </c>
      <c r="M30" s="245">
        <f t="shared" si="2"/>
        <v>767</v>
      </c>
      <c r="N30" s="231">
        <f t="shared" si="2"/>
        <v>720</v>
      </c>
      <c r="O30" s="224">
        <f t="shared" si="0"/>
        <v>9400</v>
      </c>
    </row>
    <row r="31" spans="1:15" ht="13.5" customHeight="1">
      <c r="A31" s="809"/>
      <c r="B31" s="285" t="s">
        <v>51</v>
      </c>
      <c r="C31" s="290">
        <f>IF(C4="","",C6+C11+C16+C21+C26)</f>
        <v>695</v>
      </c>
      <c r="D31" s="245">
        <f>IF(D6="","",D26+D21+D16+D11+D6)</f>
        <v>626</v>
      </c>
      <c r="E31" s="245">
        <f aca="true" t="shared" si="6" ref="E31:L31">IF(E6="","",E26+E21+E16+E11+E6)</f>
        <v>548</v>
      </c>
      <c r="F31" s="245">
        <f t="shared" si="6"/>
        <v>857</v>
      </c>
      <c r="G31" s="245">
        <f t="shared" si="6"/>
        <v>643</v>
      </c>
      <c r="H31" s="245">
        <f t="shared" si="6"/>
        <v>719</v>
      </c>
      <c r="I31" s="245">
        <f t="shared" si="6"/>
        <v>733</v>
      </c>
      <c r="J31" s="245">
        <f t="shared" si="6"/>
        <v>717</v>
      </c>
      <c r="K31" s="245">
        <f t="shared" si="6"/>
        <v>727</v>
      </c>
      <c r="L31" s="245">
        <f t="shared" si="6"/>
        <v>650</v>
      </c>
      <c r="M31" s="245">
        <f t="shared" si="2"/>
        <v>516</v>
      </c>
      <c r="N31" s="231">
        <f t="shared" si="2"/>
        <v>917</v>
      </c>
      <c r="O31" s="224">
        <f t="shared" si="0"/>
        <v>8348</v>
      </c>
    </row>
    <row r="32" spans="1:15" ht="13.5" customHeight="1">
      <c r="A32" s="76"/>
      <c r="B32" s="285" t="s">
        <v>80</v>
      </c>
      <c r="C32" s="290">
        <f>IF(C4="","",C7+C12+C17+C22+C27)</f>
        <v>1</v>
      </c>
      <c r="D32" s="245">
        <f>IF(D7="","",D27+D22+D17+D12+D7)</f>
        <v>2</v>
      </c>
      <c r="E32" s="245">
        <f aca="true" t="shared" si="7" ref="E32:L32">IF(E7="","",E27+E22+E17+E12+E7)</f>
        <v>4</v>
      </c>
      <c r="F32" s="245">
        <f t="shared" si="7"/>
        <v>1</v>
      </c>
      <c r="G32" s="245">
        <f t="shared" si="7"/>
        <v>0</v>
      </c>
      <c r="H32" s="245">
        <f t="shared" si="7"/>
        <v>2</v>
      </c>
      <c r="I32" s="245">
        <f t="shared" si="7"/>
        <v>4</v>
      </c>
      <c r="J32" s="245">
        <f t="shared" si="7"/>
        <v>6</v>
      </c>
      <c r="K32" s="245">
        <f t="shared" si="7"/>
        <v>6</v>
      </c>
      <c r="L32" s="245">
        <f t="shared" si="7"/>
        <v>6</v>
      </c>
      <c r="M32" s="245">
        <f t="shared" si="2"/>
        <v>3</v>
      </c>
      <c r="N32" s="231">
        <f t="shared" si="2"/>
        <v>1</v>
      </c>
      <c r="O32" s="224">
        <f t="shared" si="0"/>
        <v>36</v>
      </c>
    </row>
    <row r="33" spans="1:15" ht="13.5" customHeight="1" thickBot="1">
      <c r="A33" s="78"/>
      <c r="B33" s="291" t="s">
        <v>52</v>
      </c>
      <c r="C33" s="292">
        <f aca="true" t="shared" si="8" ref="C33:L33">IF(C8="","",C28+C23+C18+C13+C8)</f>
        <v>395</v>
      </c>
      <c r="D33" s="251">
        <f t="shared" si="8"/>
        <v>192</v>
      </c>
      <c r="E33" s="251">
        <f t="shared" si="8"/>
        <v>186</v>
      </c>
      <c r="F33" s="251">
        <f t="shared" si="8"/>
        <v>359</v>
      </c>
      <c r="G33" s="251">
        <f t="shared" si="8"/>
        <v>275</v>
      </c>
      <c r="H33" s="251">
        <f t="shared" si="8"/>
        <v>260</v>
      </c>
      <c r="I33" s="251">
        <f t="shared" si="8"/>
        <v>655</v>
      </c>
      <c r="J33" s="251">
        <f t="shared" si="8"/>
        <v>211</v>
      </c>
      <c r="K33" s="251">
        <f t="shared" si="8"/>
        <v>593</v>
      </c>
      <c r="L33" s="251">
        <f t="shared" si="8"/>
        <v>303</v>
      </c>
      <c r="M33" s="251">
        <f t="shared" si="2"/>
        <v>509</v>
      </c>
      <c r="N33" s="293">
        <f t="shared" si="2"/>
        <v>224</v>
      </c>
      <c r="O33" s="241">
        <f t="shared" si="0"/>
        <v>4162</v>
      </c>
    </row>
    <row r="34" spans="1:15" ht="13.5" customHeight="1">
      <c r="A34" s="281"/>
      <c r="B34" s="281"/>
      <c r="C34" s="281"/>
      <c r="D34" s="281"/>
      <c r="E34" s="281"/>
      <c r="F34" s="281"/>
      <c r="G34" s="281"/>
      <c r="H34" s="281"/>
      <c r="I34" s="281"/>
      <c r="J34" s="281"/>
      <c r="K34" s="281"/>
      <c r="L34" s="281"/>
      <c r="M34" s="281"/>
      <c r="N34" s="281"/>
      <c r="O34" s="281"/>
    </row>
    <row r="35" spans="1:15" ht="13.5" customHeight="1">
      <c r="A35" s="294" t="s">
        <v>140</v>
      </c>
      <c r="B35" s="281"/>
      <c r="C35" s="288">
        <f>IF(Q29=0,"",Q29)</f>
        <v>776</v>
      </c>
      <c r="D35" s="288">
        <f aca="true" t="shared" si="9" ref="D35:N35">IF(R29=0,"",R29)</f>
        <v>701</v>
      </c>
      <c r="E35" s="288">
        <f t="shared" si="9"/>
        <v>697</v>
      </c>
      <c r="F35" s="288">
        <f t="shared" si="9"/>
        <v>799</v>
      </c>
      <c r="G35" s="288">
        <f t="shared" si="9"/>
        <v>769</v>
      </c>
      <c r="H35" s="288">
        <f t="shared" si="9"/>
        <v>832</v>
      </c>
      <c r="I35" s="288">
        <f t="shared" si="9"/>
        <v>837</v>
      </c>
      <c r="J35" s="288">
        <f t="shared" si="9"/>
        <v>755</v>
      </c>
      <c r="K35" s="288">
        <f t="shared" si="9"/>
        <v>807</v>
      </c>
      <c r="L35" s="288">
        <f>IF(Z29=0,"",Z29)</f>
        <v>736</v>
      </c>
      <c r="M35" s="288">
        <f t="shared" si="9"/>
        <v>918</v>
      </c>
      <c r="N35" s="288">
        <f t="shared" si="9"/>
        <v>938</v>
      </c>
      <c r="O35" s="295">
        <f>SUM(C35:N35)</f>
        <v>9565</v>
      </c>
    </row>
    <row r="36" spans="1:15" ht="14.25">
      <c r="A36" s="281"/>
      <c r="B36" s="79" t="s">
        <v>109</v>
      </c>
      <c r="C36" s="80"/>
      <c r="D36" s="80"/>
      <c r="E36" s="80"/>
      <c r="F36" s="80"/>
      <c r="G36" s="80"/>
      <c r="H36" s="80"/>
      <c r="I36" s="80"/>
      <c r="J36" s="296"/>
      <c r="K36" s="776"/>
      <c r="L36" s="191"/>
      <c r="M36" s="191"/>
      <c r="N36" s="191"/>
      <c r="O36" s="786" t="s">
        <v>204</v>
      </c>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view="pageBreakPreview" zoomScaleSheetLayoutView="100" zoomScalePageLayoutView="0" workbookViewId="0" topLeftCell="A1">
      <pane xSplit="2" ySplit="3" topLeftCell="C4" activePane="bottomRight" state="frozen"/>
      <selection pane="topLeft" activeCell="K19" sqref="K19"/>
      <selection pane="topRight" activeCell="K19" sqref="K19"/>
      <selection pane="bottomLeft" activeCell="K19" sqref="K19"/>
      <selection pane="bottomRight" activeCell="C4" sqref="C4"/>
    </sheetView>
  </sheetViews>
  <sheetFormatPr defaultColWidth="9.00390625" defaultRowHeight="13.5"/>
  <cols>
    <col min="1" max="1" width="13.125" style="182" customWidth="1"/>
    <col min="2" max="15" width="9.00390625" style="182" customWidth="1"/>
    <col min="16" max="16384" width="9.00390625" style="182" customWidth="1"/>
  </cols>
  <sheetData>
    <row r="1" spans="1:15" ht="17.25">
      <c r="A1" s="795"/>
      <c r="B1" s="81" t="s">
        <v>48</v>
      </c>
      <c r="C1" s="81" t="s">
        <v>57</v>
      </c>
      <c r="D1" s="81"/>
      <c r="E1" s="81"/>
      <c r="F1" s="81"/>
      <c r="G1" s="81" t="s">
        <v>200</v>
      </c>
      <c r="H1" s="81"/>
      <c r="I1" s="181"/>
      <c r="J1" s="181"/>
      <c r="K1" s="181"/>
      <c r="L1" s="181"/>
      <c r="M1" s="181"/>
      <c r="N1" s="181"/>
      <c r="O1" s="181"/>
    </row>
    <row r="2" spans="1:15" ht="14.25" thickBot="1">
      <c r="A2" s="181"/>
      <c r="B2" s="181"/>
      <c r="C2" s="181"/>
      <c r="D2" s="181"/>
      <c r="E2" s="181"/>
      <c r="F2" s="181"/>
      <c r="G2" s="181"/>
      <c r="H2" s="181"/>
      <c r="I2" s="181"/>
      <c r="J2" s="181"/>
      <c r="K2" s="181"/>
      <c r="L2" s="181"/>
      <c r="M2" s="181"/>
      <c r="N2" s="181"/>
      <c r="O2" s="181"/>
    </row>
    <row r="3" spans="1:15" ht="18" thickBot="1">
      <c r="A3" s="82" t="s">
        <v>149</v>
      </c>
      <c r="B3" s="83" t="s">
        <v>46</v>
      </c>
      <c r="C3" s="84" t="s">
        <v>1</v>
      </c>
      <c r="D3" s="85" t="s">
        <v>2</v>
      </c>
      <c r="E3" s="85" t="s">
        <v>3</v>
      </c>
      <c r="F3" s="85" t="s">
        <v>4</v>
      </c>
      <c r="G3" s="85" t="s">
        <v>5</v>
      </c>
      <c r="H3" s="85" t="s">
        <v>6</v>
      </c>
      <c r="I3" s="85" t="s">
        <v>7</v>
      </c>
      <c r="J3" s="85" t="s">
        <v>8</v>
      </c>
      <c r="K3" s="85" t="s">
        <v>9</v>
      </c>
      <c r="L3" s="85" t="s">
        <v>10</v>
      </c>
      <c r="M3" s="85" t="s">
        <v>11</v>
      </c>
      <c r="N3" s="86" t="s">
        <v>12</v>
      </c>
      <c r="O3" s="87" t="s">
        <v>47</v>
      </c>
    </row>
    <row r="4" spans="1:15" ht="13.5" customHeight="1" thickTop="1">
      <c r="A4" s="88"/>
      <c r="B4" s="183" t="s">
        <v>49</v>
      </c>
      <c r="C4" s="672">
        <f>IF(C5="","",SUM(C5:C8))</f>
        <v>78</v>
      </c>
      <c r="D4" s="673">
        <f aca="true" t="shared" si="0" ref="D4:N4">IF(D5="","",SUM(D5:D8))</f>
        <v>119</v>
      </c>
      <c r="E4" s="673">
        <f t="shared" si="0"/>
        <v>74</v>
      </c>
      <c r="F4" s="673">
        <f t="shared" si="0"/>
        <v>208</v>
      </c>
      <c r="G4" s="673">
        <f t="shared" si="0"/>
        <v>117</v>
      </c>
      <c r="H4" s="673">
        <f t="shared" si="0"/>
        <v>106</v>
      </c>
      <c r="I4" s="673">
        <f t="shared" si="0"/>
        <v>62</v>
      </c>
      <c r="J4" s="673">
        <f t="shared" si="0"/>
        <v>68</v>
      </c>
      <c r="K4" s="673">
        <f t="shared" si="0"/>
        <v>91</v>
      </c>
      <c r="L4" s="673">
        <f t="shared" si="0"/>
        <v>69</v>
      </c>
      <c r="M4" s="673">
        <f t="shared" si="0"/>
        <v>110</v>
      </c>
      <c r="N4" s="673">
        <f t="shared" si="0"/>
        <v>143</v>
      </c>
      <c r="O4" s="674">
        <f>SUM(C4:N4)</f>
        <v>1245</v>
      </c>
    </row>
    <row r="5" spans="1:15" ht="13.5" customHeight="1">
      <c r="A5" s="89"/>
      <c r="B5" s="184" t="s">
        <v>50</v>
      </c>
      <c r="C5" s="675">
        <v>26</v>
      </c>
      <c r="D5" s="676">
        <v>51</v>
      </c>
      <c r="E5" s="676">
        <v>50</v>
      </c>
      <c r="F5" s="688">
        <v>50</v>
      </c>
      <c r="G5" s="676">
        <v>38</v>
      </c>
      <c r="H5" s="676">
        <v>46</v>
      </c>
      <c r="I5" s="676">
        <v>40</v>
      </c>
      <c r="J5" s="676">
        <v>44</v>
      </c>
      <c r="K5" s="676">
        <v>52</v>
      </c>
      <c r="L5" s="676">
        <v>34</v>
      </c>
      <c r="M5" s="676">
        <v>48</v>
      </c>
      <c r="N5" s="676">
        <v>44</v>
      </c>
      <c r="O5" s="677">
        <f>SUM(C5:N5)</f>
        <v>523</v>
      </c>
    </row>
    <row r="6" spans="1:15" ht="13.5" customHeight="1">
      <c r="A6" s="90" t="s">
        <v>110</v>
      </c>
      <c r="B6" s="184" t="s">
        <v>51</v>
      </c>
      <c r="C6" s="675">
        <v>46</v>
      </c>
      <c r="D6" s="676">
        <v>58</v>
      </c>
      <c r="E6" s="676">
        <v>22</v>
      </c>
      <c r="F6" s="688">
        <v>141</v>
      </c>
      <c r="G6" s="676">
        <v>73</v>
      </c>
      <c r="H6" s="676">
        <v>51</v>
      </c>
      <c r="I6" s="676">
        <v>14</v>
      </c>
      <c r="J6" s="676">
        <v>20</v>
      </c>
      <c r="K6" s="676">
        <v>24</v>
      </c>
      <c r="L6" s="676">
        <v>28</v>
      </c>
      <c r="M6" s="676">
        <v>50</v>
      </c>
      <c r="N6" s="676">
        <v>44</v>
      </c>
      <c r="O6" s="677">
        <f aca="true" t="shared" si="1" ref="O6:O53">SUM(C6:N6)</f>
        <v>571</v>
      </c>
    </row>
    <row r="7" spans="1:15" ht="13.5" customHeight="1">
      <c r="A7" s="91"/>
      <c r="B7" s="184" t="s">
        <v>80</v>
      </c>
      <c r="C7" s="675">
        <v>0</v>
      </c>
      <c r="D7" s="676">
        <v>0</v>
      </c>
      <c r="E7" s="676">
        <v>0</v>
      </c>
      <c r="F7" s="688">
        <v>0</v>
      </c>
      <c r="G7" s="676">
        <v>0</v>
      </c>
      <c r="H7" s="676">
        <v>0</v>
      </c>
      <c r="I7" s="676">
        <v>0</v>
      </c>
      <c r="J7" s="676">
        <v>0</v>
      </c>
      <c r="K7" s="676">
        <v>0</v>
      </c>
      <c r="L7" s="676">
        <v>0</v>
      </c>
      <c r="M7" s="676">
        <v>1</v>
      </c>
      <c r="N7" s="676">
        <v>0</v>
      </c>
      <c r="O7" s="677">
        <f t="shared" si="1"/>
        <v>1</v>
      </c>
    </row>
    <row r="8" spans="1:15" ht="13.5" customHeight="1" thickBot="1">
      <c r="A8" s="92"/>
      <c r="B8" s="186" t="s">
        <v>52</v>
      </c>
      <c r="C8" s="678">
        <v>6</v>
      </c>
      <c r="D8" s="679">
        <v>10</v>
      </c>
      <c r="E8" s="679">
        <v>2</v>
      </c>
      <c r="F8" s="689">
        <v>17</v>
      </c>
      <c r="G8" s="679">
        <v>6</v>
      </c>
      <c r="H8" s="679">
        <v>9</v>
      </c>
      <c r="I8" s="679">
        <v>8</v>
      </c>
      <c r="J8" s="679">
        <v>4</v>
      </c>
      <c r="K8" s="679">
        <v>15</v>
      </c>
      <c r="L8" s="679">
        <v>7</v>
      </c>
      <c r="M8" s="679">
        <v>11</v>
      </c>
      <c r="N8" s="679">
        <v>55</v>
      </c>
      <c r="O8" s="677">
        <f>SUM(C8:N8)</f>
        <v>150</v>
      </c>
    </row>
    <row r="9" spans="1:15" ht="13.5" customHeight="1" thickTop="1">
      <c r="A9" s="810" t="s">
        <v>59</v>
      </c>
      <c r="B9" s="188" t="s">
        <v>49</v>
      </c>
      <c r="C9" s="672">
        <f aca="true" t="shared" si="2" ref="C9:N9">IF(C10="","",SUM(C10:C13))</f>
        <v>26</v>
      </c>
      <c r="D9" s="673">
        <f t="shared" si="2"/>
        <v>11</v>
      </c>
      <c r="E9" s="673">
        <f t="shared" si="2"/>
        <v>5</v>
      </c>
      <c r="F9" s="673">
        <f t="shared" si="2"/>
        <v>13</v>
      </c>
      <c r="G9" s="673">
        <f t="shared" si="2"/>
        <v>15</v>
      </c>
      <c r="H9" s="673">
        <f t="shared" si="2"/>
        <v>25</v>
      </c>
      <c r="I9" s="673">
        <f t="shared" si="2"/>
        <v>20</v>
      </c>
      <c r="J9" s="673">
        <f t="shared" si="2"/>
        <v>16</v>
      </c>
      <c r="K9" s="673">
        <f t="shared" si="2"/>
        <v>16</v>
      </c>
      <c r="L9" s="673">
        <f t="shared" si="2"/>
        <v>12</v>
      </c>
      <c r="M9" s="673">
        <f t="shared" si="2"/>
        <v>16</v>
      </c>
      <c r="N9" s="673">
        <f t="shared" si="2"/>
        <v>9</v>
      </c>
      <c r="O9" s="674">
        <f t="shared" si="1"/>
        <v>184</v>
      </c>
    </row>
    <row r="10" spans="1:15" ht="13.5" customHeight="1">
      <c r="A10" s="811"/>
      <c r="B10" s="184" t="s">
        <v>50</v>
      </c>
      <c r="C10" s="675">
        <v>12</v>
      </c>
      <c r="D10" s="676">
        <v>8</v>
      </c>
      <c r="E10" s="676">
        <v>5</v>
      </c>
      <c r="F10" s="688">
        <v>13</v>
      </c>
      <c r="G10" s="676">
        <v>15</v>
      </c>
      <c r="H10" s="676">
        <v>15</v>
      </c>
      <c r="I10" s="676">
        <v>17</v>
      </c>
      <c r="J10" s="676">
        <v>8</v>
      </c>
      <c r="K10" s="676">
        <v>15</v>
      </c>
      <c r="L10" s="676">
        <v>11</v>
      </c>
      <c r="M10" s="676">
        <v>15</v>
      </c>
      <c r="N10" s="676">
        <v>7</v>
      </c>
      <c r="O10" s="677">
        <f t="shared" si="1"/>
        <v>141</v>
      </c>
    </row>
    <row r="11" spans="1:15" ht="13.5" customHeight="1">
      <c r="A11" s="811"/>
      <c r="B11" s="184" t="s">
        <v>51</v>
      </c>
      <c r="C11" s="675">
        <v>14</v>
      </c>
      <c r="D11" s="676">
        <v>0</v>
      </c>
      <c r="E11" s="676">
        <v>0</v>
      </c>
      <c r="F11" s="688">
        <v>0</v>
      </c>
      <c r="G11" s="676">
        <v>0</v>
      </c>
      <c r="H11" s="676">
        <v>8</v>
      </c>
      <c r="I11" s="676">
        <v>0</v>
      </c>
      <c r="J11" s="676">
        <v>6</v>
      </c>
      <c r="K11" s="676">
        <v>0</v>
      </c>
      <c r="L11" s="676">
        <v>0</v>
      </c>
      <c r="M11" s="676">
        <v>0</v>
      </c>
      <c r="N11" s="676">
        <v>0</v>
      </c>
      <c r="O11" s="677">
        <f t="shared" si="1"/>
        <v>28</v>
      </c>
    </row>
    <row r="12" spans="1:15" ht="13.5" customHeight="1">
      <c r="A12" s="91"/>
      <c r="B12" s="184" t="s">
        <v>80</v>
      </c>
      <c r="C12" s="675">
        <v>0</v>
      </c>
      <c r="D12" s="676">
        <v>0</v>
      </c>
      <c r="E12" s="676">
        <v>0</v>
      </c>
      <c r="F12" s="688">
        <v>0</v>
      </c>
      <c r="G12" s="676">
        <v>0</v>
      </c>
      <c r="H12" s="676">
        <v>0</v>
      </c>
      <c r="I12" s="676">
        <v>0</v>
      </c>
      <c r="J12" s="676">
        <v>0</v>
      </c>
      <c r="K12" s="676">
        <v>1</v>
      </c>
      <c r="L12" s="676">
        <v>1</v>
      </c>
      <c r="M12" s="676">
        <v>1</v>
      </c>
      <c r="N12" s="676">
        <v>0</v>
      </c>
      <c r="O12" s="677">
        <f t="shared" si="1"/>
        <v>3</v>
      </c>
    </row>
    <row r="13" spans="1:15" ht="13.5" customHeight="1" thickBot="1">
      <c r="A13" s="91"/>
      <c r="B13" s="186" t="s">
        <v>52</v>
      </c>
      <c r="C13" s="678">
        <v>0</v>
      </c>
      <c r="D13" s="679">
        <v>3</v>
      </c>
      <c r="E13" s="679">
        <v>0</v>
      </c>
      <c r="F13" s="689">
        <v>0</v>
      </c>
      <c r="G13" s="679">
        <v>0</v>
      </c>
      <c r="H13" s="679">
        <v>2</v>
      </c>
      <c r="I13" s="679">
        <v>3</v>
      </c>
      <c r="J13" s="679">
        <v>2</v>
      </c>
      <c r="K13" s="679">
        <v>0</v>
      </c>
      <c r="L13" s="679">
        <v>0</v>
      </c>
      <c r="M13" s="679">
        <v>0</v>
      </c>
      <c r="N13" s="679">
        <v>2</v>
      </c>
      <c r="O13" s="680">
        <f t="shared" si="1"/>
        <v>12</v>
      </c>
    </row>
    <row r="14" spans="1:15" ht="13.5" customHeight="1" thickTop="1">
      <c r="A14" s="810" t="s">
        <v>179</v>
      </c>
      <c r="B14" s="188" t="s">
        <v>49</v>
      </c>
      <c r="C14" s="672">
        <f aca="true" t="shared" si="3" ref="C14:N14">IF(C15="","",SUM(C15:C18))</f>
        <v>5</v>
      </c>
      <c r="D14" s="673">
        <f t="shared" si="3"/>
        <v>9</v>
      </c>
      <c r="E14" s="673">
        <f t="shared" si="3"/>
        <v>15</v>
      </c>
      <c r="F14" s="673">
        <f t="shared" si="3"/>
        <v>4</v>
      </c>
      <c r="G14" s="673">
        <f t="shared" si="3"/>
        <v>4</v>
      </c>
      <c r="H14" s="673">
        <f t="shared" si="3"/>
        <v>16</v>
      </c>
      <c r="I14" s="673">
        <f t="shared" si="3"/>
        <v>6</v>
      </c>
      <c r="J14" s="673">
        <f t="shared" si="3"/>
        <v>8</v>
      </c>
      <c r="K14" s="673">
        <f t="shared" si="3"/>
        <v>11</v>
      </c>
      <c r="L14" s="673">
        <f t="shared" si="3"/>
        <v>6</v>
      </c>
      <c r="M14" s="673">
        <f t="shared" si="3"/>
        <v>6</v>
      </c>
      <c r="N14" s="673">
        <f t="shared" si="3"/>
        <v>6</v>
      </c>
      <c r="O14" s="674">
        <f t="shared" si="1"/>
        <v>96</v>
      </c>
    </row>
    <row r="15" spans="1:15" ht="13.5" customHeight="1">
      <c r="A15" s="811"/>
      <c r="B15" s="184" t="s">
        <v>50</v>
      </c>
      <c r="C15" s="675">
        <v>5</v>
      </c>
      <c r="D15" s="676">
        <v>9</v>
      </c>
      <c r="E15" s="676">
        <v>15</v>
      </c>
      <c r="F15" s="688">
        <v>4</v>
      </c>
      <c r="G15" s="676">
        <v>4</v>
      </c>
      <c r="H15" s="676">
        <v>11</v>
      </c>
      <c r="I15" s="676">
        <v>6</v>
      </c>
      <c r="J15" s="676">
        <v>8</v>
      </c>
      <c r="K15" s="676">
        <v>11</v>
      </c>
      <c r="L15" s="676">
        <v>5</v>
      </c>
      <c r="M15" s="676">
        <v>6</v>
      </c>
      <c r="N15" s="676">
        <v>6</v>
      </c>
      <c r="O15" s="677">
        <f t="shared" si="1"/>
        <v>90</v>
      </c>
    </row>
    <row r="16" spans="1:15" ht="13.5" customHeight="1">
      <c r="A16" s="811"/>
      <c r="B16" s="184" t="s">
        <v>51</v>
      </c>
      <c r="C16" s="675">
        <v>0</v>
      </c>
      <c r="D16" s="676">
        <v>0</v>
      </c>
      <c r="E16" s="676">
        <v>0</v>
      </c>
      <c r="F16" s="688">
        <v>0</v>
      </c>
      <c r="G16" s="676">
        <v>0</v>
      </c>
      <c r="H16" s="676">
        <v>4</v>
      </c>
      <c r="I16" s="676">
        <v>0</v>
      </c>
      <c r="J16" s="676">
        <v>0</v>
      </c>
      <c r="K16" s="676">
        <v>0</v>
      </c>
      <c r="L16" s="676">
        <v>0</v>
      </c>
      <c r="M16" s="676">
        <v>0</v>
      </c>
      <c r="N16" s="676">
        <v>0</v>
      </c>
      <c r="O16" s="677">
        <f t="shared" si="1"/>
        <v>4</v>
      </c>
    </row>
    <row r="17" spans="1:15" ht="13.5" customHeight="1">
      <c r="A17" s="91"/>
      <c r="B17" s="184" t="s">
        <v>80</v>
      </c>
      <c r="C17" s="675">
        <v>0</v>
      </c>
      <c r="D17" s="676">
        <v>0</v>
      </c>
      <c r="E17" s="676">
        <v>0</v>
      </c>
      <c r="F17" s="688">
        <v>0</v>
      </c>
      <c r="G17" s="676">
        <v>0</v>
      </c>
      <c r="H17" s="676">
        <v>0</v>
      </c>
      <c r="I17" s="676">
        <v>0</v>
      </c>
      <c r="J17" s="676">
        <v>0</v>
      </c>
      <c r="K17" s="676">
        <v>0</v>
      </c>
      <c r="L17" s="676">
        <v>0</v>
      </c>
      <c r="M17" s="676">
        <v>0</v>
      </c>
      <c r="N17" s="676">
        <v>0</v>
      </c>
      <c r="O17" s="677">
        <f t="shared" si="1"/>
        <v>0</v>
      </c>
    </row>
    <row r="18" spans="1:15" ht="13.5" customHeight="1" thickBot="1">
      <c r="A18" s="91"/>
      <c r="B18" s="189" t="s">
        <v>52</v>
      </c>
      <c r="C18" s="678">
        <v>0</v>
      </c>
      <c r="D18" s="679">
        <v>0</v>
      </c>
      <c r="E18" s="679">
        <v>0</v>
      </c>
      <c r="F18" s="689">
        <v>0</v>
      </c>
      <c r="G18" s="679">
        <v>0</v>
      </c>
      <c r="H18" s="679">
        <v>1</v>
      </c>
      <c r="I18" s="679">
        <v>0</v>
      </c>
      <c r="J18" s="679">
        <v>0</v>
      </c>
      <c r="K18" s="679">
        <v>0</v>
      </c>
      <c r="L18" s="679">
        <v>1</v>
      </c>
      <c r="M18" s="679">
        <v>0</v>
      </c>
      <c r="N18" s="679">
        <v>0</v>
      </c>
      <c r="O18" s="680">
        <f t="shared" si="1"/>
        <v>2</v>
      </c>
    </row>
    <row r="19" spans="1:15" ht="13.5" customHeight="1" thickTop="1">
      <c r="A19" s="810" t="s">
        <v>58</v>
      </c>
      <c r="B19" s="183" t="s">
        <v>49</v>
      </c>
      <c r="C19" s="672">
        <f aca="true" t="shared" si="4" ref="C19:N19">IF(C20="","",SUM(C20:C23))</f>
        <v>24</v>
      </c>
      <c r="D19" s="673">
        <f t="shared" si="4"/>
        <v>18</v>
      </c>
      <c r="E19" s="673">
        <f t="shared" si="4"/>
        <v>11</v>
      </c>
      <c r="F19" s="673">
        <f t="shared" si="4"/>
        <v>42</v>
      </c>
      <c r="G19" s="673">
        <f t="shared" si="4"/>
        <v>14</v>
      </c>
      <c r="H19" s="673">
        <f t="shared" si="4"/>
        <v>52</v>
      </c>
      <c r="I19" s="673">
        <f t="shared" si="4"/>
        <v>39</v>
      </c>
      <c r="J19" s="673">
        <f t="shared" si="4"/>
        <v>9</v>
      </c>
      <c r="K19" s="673">
        <f t="shared" si="4"/>
        <v>23</v>
      </c>
      <c r="L19" s="673">
        <f t="shared" si="4"/>
        <v>10</v>
      </c>
      <c r="M19" s="673">
        <f t="shared" si="4"/>
        <v>24</v>
      </c>
      <c r="N19" s="673">
        <f t="shared" si="4"/>
        <v>14</v>
      </c>
      <c r="O19" s="674">
        <f t="shared" si="1"/>
        <v>280</v>
      </c>
    </row>
    <row r="20" spans="1:15" ht="13.5" customHeight="1">
      <c r="A20" s="811"/>
      <c r="B20" s="184" t="s">
        <v>50</v>
      </c>
      <c r="C20" s="675">
        <v>12</v>
      </c>
      <c r="D20" s="676">
        <v>10</v>
      </c>
      <c r="E20" s="676">
        <v>11</v>
      </c>
      <c r="F20" s="676">
        <v>18</v>
      </c>
      <c r="G20" s="676">
        <v>13</v>
      </c>
      <c r="H20" s="676">
        <v>15</v>
      </c>
      <c r="I20" s="676">
        <v>17</v>
      </c>
      <c r="J20" s="676">
        <v>9</v>
      </c>
      <c r="K20" s="676">
        <v>4</v>
      </c>
      <c r="L20" s="676">
        <v>10</v>
      </c>
      <c r="M20" s="676">
        <v>18</v>
      </c>
      <c r="N20" s="676">
        <v>11</v>
      </c>
      <c r="O20" s="677">
        <f t="shared" si="1"/>
        <v>148</v>
      </c>
    </row>
    <row r="21" spans="1:15" ht="13.5" customHeight="1">
      <c r="A21" s="811"/>
      <c r="B21" s="184" t="s">
        <v>51</v>
      </c>
      <c r="C21" s="675">
        <v>12</v>
      </c>
      <c r="D21" s="676">
        <v>8</v>
      </c>
      <c r="E21" s="676">
        <v>0</v>
      </c>
      <c r="F21" s="676">
        <v>24</v>
      </c>
      <c r="G21" s="676">
        <v>0</v>
      </c>
      <c r="H21" s="676">
        <v>37</v>
      </c>
      <c r="I21" s="676">
        <v>22</v>
      </c>
      <c r="J21" s="676">
        <v>0</v>
      </c>
      <c r="K21" s="676">
        <v>18</v>
      </c>
      <c r="L21" s="676">
        <v>0</v>
      </c>
      <c r="M21" s="676">
        <v>6</v>
      </c>
      <c r="N21" s="676">
        <v>3</v>
      </c>
      <c r="O21" s="677">
        <f t="shared" si="1"/>
        <v>130</v>
      </c>
    </row>
    <row r="22" spans="1:15" ht="13.5" customHeight="1">
      <c r="A22" s="91"/>
      <c r="B22" s="184" t="s">
        <v>80</v>
      </c>
      <c r="C22" s="675">
        <v>0</v>
      </c>
      <c r="D22" s="676">
        <v>0</v>
      </c>
      <c r="E22" s="676">
        <v>0</v>
      </c>
      <c r="F22" s="676">
        <v>0</v>
      </c>
      <c r="G22" s="676">
        <v>0</v>
      </c>
      <c r="H22" s="676">
        <v>0</v>
      </c>
      <c r="I22" s="676">
        <v>0</v>
      </c>
      <c r="J22" s="676">
        <v>0</v>
      </c>
      <c r="K22" s="676">
        <v>0</v>
      </c>
      <c r="L22" s="676">
        <v>0</v>
      </c>
      <c r="M22" s="676">
        <v>0</v>
      </c>
      <c r="N22" s="676">
        <v>0</v>
      </c>
      <c r="O22" s="677">
        <f t="shared" si="1"/>
        <v>0</v>
      </c>
    </row>
    <row r="23" spans="1:15" ht="13.5" customHeight="1" thickBot="1">
      <c r="A23" s="92"/>
      <c r="B23" s="186" t="s">
        <v>52</v>
      </c>
      <c r="C23" s="678">
        <v>0</v>
      </c>
      <c r="D23" s="679">
        <v>0</v>
      </c>
      <c r="E23" s="679">
        <v>0</v>
      </c>
      <c r="F23" s="679">
        <v>0</v>
      </c>
      <c r="G23" s="679">
        <v>1</v>
      </c>
      <c r="H23" s="679">
        <v>0</v>
      </c>
      <c r="I23" s="679">
        <v>0</v>
      </c>
      <c r="J23" s="679">
        <v>0</v>
      </c>
      <c r="K23" s="679">
        <v>1</v>
      </c>
      <c r="L23" s="679">
        <v>0</v>
      </c>
      <c r="M23" s="679">
        <v>0</v>
      </c>
      <c r="N23" s="679">
        <v>0</v>
      </c>
      <c r="O23" s="680">
        <f t="shared" si="1"/>
        <v>2</v>
      </c>
    </row>
    <row r="24" spans="1:15" ht="13.5" customHeight="1" thickTop="1">
      <c r="A24" s="810" t="s">
        <v>177</v>
      </c>
      <c r="B24" s="183" t="s">
        <v>49</v>
      </c>
      <c r="C24" s="672">
        <f aca="true" t="shared" si="5" ref="C24:N24">IF(C25="","",SUM(C25:C28))</f>
        <v>164</v>
      </c>
      <c r="D24" s="673">
        <f t="shared" si="5"/>
        <v>105</v>
      </c>
      <c r="E24" s="673">
        <f t="shared" si="5"/>
        <v>76</v>
      </c>
      <c r="F24" s="673">
        <f t="shared" si="5"/>
        <v>101</v>
      </c>
      <c r="G24" s="673">
        <f t="shared" si="5"/>
        <v>59</v>
      </c>
      <c r="H24" s="673">
        <f t="shared" si="5"/>
        <v>151</v>
      </c>
      <c r="I24" s="673">
        <f t="shared" si="5"/>
        <v>106</v>
      </c>
      <c r="J24" s="673">
        <f t="shared" si="5"/>
        <v>167</v>
      </c>
      <c r="K24" s="673">
        <f t="shared" si="5"/>
        <v>91</v>
      </c>
      <c r="L24" s="673">
        <f t="shared" si="5"/>
        <v>130</v>
      </c>
      <c r="M24" s="673">
        <f t="shared" si="5"/>
        <v>106</v>
      </c>
      <c r="N24" s="673">
        <f t="shared" si="5"/>
        <v>135</v>
      </c>
      <c r="O24" s="674">
        <f t="shared" si="1"/>
        <v>1391</v>
      </c>
    </row>
    <row r="25" spans="1:15" ht="13.5" customHeight="1">
      <c r="A25" s="811"/>
      <c r="B25" s="184" t="s">
        <v>50</v>
      </c>
      <c r="C25" s="675">
        <v>65</v>
      </c>
      <c r="D25" s="676">
        <v>47</v>
      </c>
      <c r="E25" s="676">
        <v>45</v>
      </c>
      <c r="F25" s="676">
        <v>61</v>
      </c>
      <c r="G25" s="676">
        <v>21</v>
      </c>
      <c r="H25" s="676">
        <v>68</v>
      </c>
      <c r="I25" s="676">
        <v>40</v>
      </c>
      <c r="J25" s="676">
        <v>54</v>
      </c>
      <c r="K25" s="676">
        <v>40</v>
      </c>
      <c r="L25" s="676">
        <v>41</v>
      </c>
      <c r="M25" s="676">
        <v>46</v>
      </c>
      <c r="N25" s="676">
        <v>34</v>
      </c>
      <c r="O25" s="677">
        <f t="shared" si="1"/>
        <v>562</v>
      </c>
    </row>
    <row r="26" spans="1:15" ht="13.5" customHeight="1">
      <c r="A26" s="811"/>
      <c r="B26" s="184" t="s">
        <v>51</v>
      </c>
      <c r="C26" s="675">
        <v>72</v>
      </c>
      <c r="D26" s="676">
        <v>35</v>
      </c>
      <c r="E26" s="676">
        <v>12</v>
      </c>
      <c r="F26" s="676">
        <v>23</v>
      </c>
      <c r="G26" s="676">
        <v>22</v>
      </c>
      <c r="H26" s="676">
        <v>65</v>
      </c>
      <c r="I26" s="676">
        <v>48</v>
      </c>
      <c r="J26" s="676">
        <v>108</v>
      </c>
      <c r="K26" s="676">
        <v>24</v>
      </c>
      <c r="L26" s="676">
        <v>68</v>
      </c>
      <c r="M26" s="676">
        <v>41</v>
      </c>
      <c r="N26" s="676">
        <v>96</v>
      </c>
      <c r="O26" s="677">
        <f t="shared" si="1"/>
        <v>614</v>
      </c>
    </row>
    <row r="27" spans="1:15" ht="13.5" customHeight="1">
      <c r="A27" s="91"/>
      <c r="B27" s="184" t="s">
        <v>80</v>
      </c>
      <c r="C27" s="675">
        <v>0</v>
      </c>
      <c r="D27" s="676">
        <v>0</v>
      </c>
      <c r="E27" s="676">
        <v>0</v>
      </c>
      <c r="F27" s="676">
        <v>0</v>
      </c>
      <c r="G27" s="676">
        <v>0</v>
      </c>
      <c r="H27" s="676">
        <v>0</v>
      </c>
      <c r="I27" s="676">
        <v>0</v>
      </c>
      <c r="J27" s="676">
        <v>0</v>
      </c>
      <c r="K27" s="676">
        <v>0</v>
      </c>
      <c r="L27" s="676">
        <v>0</v>
      </c>
      <c r="M27" s="676">
        <v>0</v>
      </c>
      <c r="N27" s="676">
        <v>0</v>
      </c>
      <c r="O27" s="677">
        <f t="shared" si="1"/>
        <v>0</v>
      </c>
    </row>
    <row r="28" spans="1:15" ht="13.5" customHeight="1" thickBot="1">
      <c r="A28" s="92"/>
      <c r="B28" s="186" t="s">
        <v>52</v>
      </c>
      <c r="C28" s="678">
        <v>27</v>
      </c>
      <c r="D28" s="679">
        <v>23</v>
      </c>
      <c r="E28" s="679">
        <v>19</v>
      </c>
      <c r="F28" s="679">
        <v>17</v>
      </c>
      <c r="G28" s="679">
        <v>16</v>
      </c>
      <c r="H28" s="679">
        <v>18</v>
      </c>
      <c r="I28" s="679">
        <v>18</v>
      </c>
      <c r="J28" s="679">
        <v>5</v>
      </c>
      <c r="K28" s="679">
        <v>27</v>
      </c>
      <c r="L28" s="679">
        <v>21</v>
      </c>
      <c r="M28" s="679">
        <v>19</v>
      </c>
      <c r="N28" s="679">
        <v>5</v>
      </c>
      <c r="O28" s="680">
        <f t="shared" si="1"/>
        <v>215</v>
      </c>
    </row>
    <row r="29" spans="1:15" ht="13.5" customHeight="1" thickTop="1">
      <c r="A29" s="810" t="s">
        <v>111</v>
      </c>
      <c r="B29" s="188" t="s">
        <v>49</v>
      </c>
      <c r="C29" s="672">
        <f aca="true" t="shared" si="6" ref="C29:N29">IF(C30="","",SUM(C30:C33))</f>
        <v>22</v>
      </c>
      <c r="D29" s="673">
        <f t="shared" si="6"/>
        <v>6</v>
      </c>
      <c r="E29" s="673">
        <f t="shared" si="6"/>
        <v>11</v>
      </c>
      <c r="F29" s="673">
        <f t="shared" si="6"/>
        <v>9</v>
      </c>
      <c r="G29" s="673">
        <f t="shared" si="6"/>
        <v>14</v>
      </c>
      <c r="H29" s="673">
        <f t="shared" si="6"/>
        <v>34</v>
      </c>
      <c r="I29" s="673">
        <f t="shared" si="6"/>
        <v>24</v>
      </c>
      <c r="J29" s="673">
        <f t="shared" si="6"/>
        <v>27</v>
      </c>
      <c r="K29" s="673">
        <f t="shared" si="6"/>
        <v>18</v>
      </c>
      <c r="L29" s="673">
        <f t="shared" si="6"/>
        <v>11</v>
      </c>
      <c r="M29" s="673">
        <f t="shared" si="6"/>
        <v>13</v>
      </c>
      <c r="N29" s="673">
        <f t="shared" si="6"/>
        <v>13</v>
      </c>
      <c r="O29" s="674">
        <f t="shared" si="1"/>
        <v>202</v>
      </c>
    </row>
    <row r="30" spans="1:15" ht="13.5" customHeight="1">
      <c r="A30" s="811"/>
      <c r="B30" s="184" t="s">
        <v>50</v>
      </c>
      <c r="C30" s="675">
        <v>13</v>
      </c>
      <c r="D30" s="676">
        <v>6</v>
      </c>
      <c r="E30" s="676">
        <v>9</v>
      </c>
      <c r="F30" s="676">
        <v>9</v>
      </c>
      <c r="G30" s="676">
        <v>14</v>
      </c>
      <c r="H30" s="676">
        <v>11</v>
      </c>
      <c r="I30" s="676">
        <v>8</v>
      </c>
      <c r="J30" s="676">
        <v>15</v>
      </c>
      <c r="K30" s="676">
        <v>8</v>
      </c>
      <c r="L30" s="676">
        <v>11</v>
      </c>
      <c r="M30" s="676">
        <v>5</v>
      </c>
      <c r="N30" s="676">
        <v>13</v>
      </c>
      <c r="O30" s="677">
        <f t="shared" si="1"/>
        <v>122</v>
      </c>
    </row>
    <row r="31" spans="1:15" ht="13.5" customHeight="1">
      <c r="A31" s="811"/>
      <c r="B31" s="184" t="s">
        <v>51</v>
      </c>
      <c r="C31" s="675">
        <v>9</v>
      </c>
      <c r="D31" s="676">
        <v>0</v>
      </c>
      <c r="E31" s="676">
        <v>2</v>
      </c>
      <c r="F31" s="676">
        <v>0</v>
      </c>
      <c r="G31" s="676">
        <v>0</v>
      </c>
      <c r="H31" s="676">
        <v>21</v>
      </c>
      <c r="I31" s="676">
        <v>12</v>
      </c>
      <c r="J31" s="676">
        <v>8</v>
      </c>
      <c r="K31" s="676">
        <v>8</v>
      </c>
      <c r="L31" s="676">
        <v>0</v>
      </c>
      <c r="M31" s="676">
        <v>8</v>
      </c>
      <c r="N31" s="676">
        <v>0</v>
      </c>
      <c r="O31" s="677">
        <f t="shared" si="1"/>
        <v>68</v>
      </c>
    </row>
    <row r="32" spans="1:15" ht="13.5" customHeight="1">
      <c r="A32" s="93"/>
      <c r="B32" s="184" t="s">
        <v>80</v>
      </c>
      <c r="C32" s="675">
        <v>0</v>
      </c>
      <c r="D32" s="676">
        <v>0</v>
      </c>
      <c r="E32" s="676">
        <v>0</v>
      </c>
      <c r="F32" s="676">
        <v>0</v>
      </c>
      <c r="G32" s="676">
        <v>0</v>
      </c>
      <c r="H32" s="676">
        <v>0</v>
      </c>
      <c r="I32" s="676">
        <v>0</v>
      </c>
      <c r="J32" s="676">
        <v>3</v>
      </c>
      <c r="K32" s="676">
        <v>1</v>
      </c>
      <c r="L32" s="676">
        <v>0</v>
      </c>
      <c r="M32" s="676">
        <v>0</v>
      </c>
      <c r="N32" s="676">
        <v>0</v>
      </c>
      <c r="O32" s="677">
        <f t="shared" si="1"/>
        <v>4</v>
      </c>
    </row>
    <row r="33" spans="1:15" ht="13.5" customHeight="1" thickBot="1">
      <c r="A33" s="91"/>
      <c r="B33" s="186" t="s">
        <v>52</v>
      </c>
      <c r="C33" s="678">
        <v>0</v>
      </c>
      <c r="D33" s="679">
        <v>0</v>
      </c>
      <c r="E33" s="679">
        <v>0</v>
      </c>
      <c r="F33" s="679">
        <v>0</v>
      </c>
      <c r="G33" s="679">
        <v>0</v>
      </c>
      <c r="H33" s="679">
        <v>2</v>
      </c>
      <c r="I33" s="679">
        <v>4</v>
      </c>
      <c r="J33" s="679">
        <v>1</v>
      </c>
      <c r="K33" s="679">
        <v>1</v>
      </c>
      <c r="L33" s="679">
        <v>0</v>
      </c>
      <c r="M33" s="679">
        <v>0</v>
      </c>
      <c r="N33" s="679">
        <v>0</v>
      </c>
      <c r="O33" s="681">
        <f t="shared" si="1"/>
        <v>8</v>
      </c>
    </row>
    <row r="34" spans="1:15" ht="13.5" customHeight="1" thickTop="1">
      <c r="A34" s="810" t="s">
        <v>112</v>
      </c>
      <c r="B34" s="183" t="s">
        <v>49</v>
      </c>
      <c r="C34" s="672">
        <f aca="true" t="shared" si="7" ref="C34:N34">IF(C35="","",SUM(C35:C38))</f>
        <v>36</v>
      </c>
      <c r="D34" s="673">
        <f t="shared" si="7"/>
        <v>61</v>
      </c>
      <c r="E34" s="673">
        <f t="shared" si="7"/>
        <v>54</v>
      </c>
      <c r="F34" s="673">
        <f t="shared" si="7"/>
        <v>27</v>
      </c>
      <c r="G34" s="673">
        <f t="shared" si="7"/>
        <v>32</v>
      </c>
      <c r="H34" s="673">
        <f t="shared" si="7"/>
        <v>25</v>
      </c>
      <c r="I34" s="673">
        <f t="shared" si="7"/>
        <v>33</v>
      </c>
      <c r="J34" s="673">
        <f t="shared" si="7"/>
        <v>24</v>
      </c>
      <c r="K34" s="673">
        <f t="shared" si="7"/>
        <v>61</v>
      </c>
      <c r="L34" s="673">
        <f t="shared" si="7"/>
        <v>31</v>
      </c>
      <c r="M34" s="673">
        <f t="shared" si="7"/>
        <v>44</v>
      </c>
      <c r="N34" s="673">
        <f t="shared" si="7"/>
        <v>31</v>
      </c>
      <c r="O34" s="677">
        <f t="shared" si="1"/>
        <v>459</v>
      </c>
    </row>
    <row r="35" spans="1:15" ht="13.5" customHeight="1">
      <c r="A35" s="812"/>
      <c r="B35" s="184" t="s">
        <v>203</v>
      </c>
      <c r="C35" s="675">
        <v>19</v>
      </c>
      <c r="D35" s="676">
        <v>13</v>
      </c>
      <c r="E35" s="676">
        <v>20</v>
      </c>
      <c r="F35" s="676">
        <v>19</v>
      </c>
      <c r="G35" s="676">
        <v>16</v>
      </c>
      <c r="H35" s="676">
        <v>15</v>
      </c>
      <c r="I35" s="676">
        <v>16</v>
      </c>
      <c r="J35" s="676">
        <v>20</v>
      </c>
      <c r="K35" s="676">
        <v>25</v>
      </c>
      <c r="L35" s="676">
        <v>16</v>
      </c>
      <c r="M35" s="676">
        <v>14</v>
      </c>
      <c r="N35" s="676">
        <v>24</v>
      </c>
      <c r="O35" s="677">
        <f t="shared" si="1"/>
        <v>217</v>
      </c>
    </row>
    <row r="36" spans="1:15" ht="13.5" customHeight="1">
      <c r="A36" s="812"/>
      <c r="B36" s="184" t="s">
        <v>51</v>
      </c>
      <c r="C36" s="675">
        <v>16</v>
      </c>
      <c r="D36" s="676">
        <v>45</v>
      </c>
      <c r="E36" s="676">
        <v>30</v>
      </c>
      <c r="F36" s="676">
        <v>7</v>
      </c>
      <c r="G36" s="676">
        <v>4</v>
      </c>
      <c r="H36" s="676">
        <v>8</v>
      </c>
      <c r="I36" s="676">
        <v>17</v>
      </c>
      <c r="J36" s="676">
        <v>0</v>
      </c>
      <c r="K36" s="676">
        <v>33</v>
      </c>
      <c r="L36" s="676">
        <v>12</v>
      </c>
      <c r="M36" s="676">
        <v>26</v>
      </c>
      <c r="N36" s="676">
        <v>6</v>
      </c>
      <c r="O36" s="677">
        <f t="shared" si="1"/>
        <v>204</v>
      </c>
    </row>
    <row r="37" spans="1:15" ht="13.5" customHeight="1">
      <c r="A37" s="93"/>
      <c r="B37" s="184" t="s">
        <v>67</v>
      </c>
      <c r="C37" s="675">
        <v>0</v>
      </c>
      <c r="D37" s="676">
        <v>0</v>
      </c>
      <c r="E37" s="676">
        <v>0</v>
      </c>
      <c r="F37" s="676">
        <v>0</v>
      </c>
      <c r="G37" s="676">
        <v>0</v>
      </c>
      <c r="H37" s="676">
        <v>0</v>
      </c>
      <c r="I37" s="676">
        <v>0</v>
      </c>
      <c r="J37" s="676">
        <v>0</v>
      </c>
      <c r="K37" s="676">
        <v>0</v>
      </c>
      <c r="L37" s="676">
        <v>0</v>
      </c>
      <c r="M37" s="676">
        <v>0</v>
      </c>
      <c r="N37" s="676">
        <v>0</v>
      </c>
      <c r="O37" s="677">
        <f t="shared" si="1"/>
        <v>0</v>
      </c>
    </row>
    <row r="38" spans="1:15" ht="13.5" customHeight="1" thickBot="1">
      <c r="A38" s="92"/>
      <c r="B38" s="186" t="s">
        <v>52</v>
      </c>
      <c r="C38" s="678">
        <v>1</v>
      </c>
      <c r="D38" s="679">
        <v>3</v>
      </c>
      <c r="E38" s="679">
        <v>4</v>
      </c>
      <c r="F38" s="679">
        <v>1</v>
      </c>
      <c r="G38" s="679">
        <v>12</v>
      </c>
      <c r="H38" s="679">
        <v>2</v>
      </c>
      <c r="I38" s="679">
        <v>0</v>
      </c>
      <c r="J38" s="679">
        <v>4</v>
      </c>
      <c r="K38" s="679">
        <v>3</v>
      </c>
      <c r="L38" s="679">
        <v>3</v>
      </c>
      <c r="M38" s="679">
        <v>4</v>
      </c>
      <c r="N38" s="679">
        <v>1</v>
      </c>
      <c r="O38" s="680">
        <f t="shared" si="1"/>
        <v>38</v>
      </c>
    </row>
    <row r="39" spans="1:15" ht="13.5" customHeight="1" thickTop="1">
      <c r="A39" s="810" t="s">
        <v>178</v>
      </c>
      <c r="B39" s="188" t="s">
        <v>49</v>
      </c>
      <c r="C39" s="672">
        <f aca="true" t="shared" si="8" ref="C39:N39">IF(C40="","",SUM(C40:C43))</f>
        <v>15</v>
      </c>
      <c r="D39" s="673">
        <f t="shared" si="8"/>
        <v>14</v>
      </c>
      <c r="E39" s="673">
        <f t="shared" si="8"/>
        <v>28</v>
      </c>
      <c r="F39" s="673">
        <f t="shared" si="8"/>
        <v>18</v>
      </c>
      <c r="G39" s="673">
        <f t="shared" si="8"/>
        <v>11</v>
      </c>
      <c r="H39" s="673">
        <f t="shared" si="8"/>
        <v>41</v>
      </c>
      <c r="I39" s="673">
        <f t="shared" si="8"/>
        <v>39</v>
      </c>
      <c r="J39" s="673">
        <f t="shared" si="8"/>
        <v>13</v>
      </c>
      <c r="K39" s="673">
        <f t="shared" si="8"/>
        <v>22</v>
      </c>
      <c r="L39" s="673">
        <f t="shared" si="8"/>
        <v>18</v>
      </c>
      <c r="M39" s="673">
        <f t="shared" si="8"/>
        <v>23</v>
      </c>
      <c r="N39" s="673">
        <f t="shared" si="8"/>
        <v>10</v>
      </c>
      <c r="O39" s="674">
        <f t="shared" si="1"/>
        <v>252</v>
      </c>
    </row>
    <row r="40" spans="1:15" ht="13.5" customHeight="1">
      <c r="A40" s="811"/>
      <c r="B40" s="184" t="s">
        <v>50</v>
      </c>
      <c r="C40" s="675">
        <v>14</v>
      </c>
      <c r="D40" s="676">
        <v>13</v>
      </c>
      <c r="E40" s="676">
        <v>18</v>
      </c>
      <c r="F40" s="676">
        <v>17</v>
      </c>
      <c r="G40" s="676">
        <v>11</v>
      </c>
      <c r="H40" s="676">
        <v>17</v>
      </c>
      <c r="I40" s="676">
        <v>22</v>
      </c>
      <c r="J40" s="676">
        <v>11</v>
      </c>
      <c r="K40" s="676">
        <v>12</v>
      </c>
      <c r="L40" s="676">
        <v>9</v>
      </c>
      <c r="M40" s="676">
        <v>14</v>
      </c>
      <c r="N40" s="676">
        <v>8</v>
      </c>
      <c r="O40" s="677">
        <f t="shared" si="1"/>
        <v>166</v>
      </c>
    </row>
    <row r="41" spans="1:15" ht="13.5" customHeight="1">
      <c r="A41" s="811"/>
      <c r="B41" s="184" t="s">
        <v>51</v>
      </c>
      <c r="C41" s="675">
        <v>0</v>
      </c>
      <c r="D41" s="676">
        <v>1</v>
      </c>
      <c r="E41" s="676">
        <v>10</v>
      </c>
      <c r="F41" s="676">
        <v>1</v>
      </c>
      <c r="G41" s="676">
        <v>0</v>
      </c>
      <c r="H41" s="676">
        <v>24</v>
      </c>
      <c r="I41" s="676">
        <v>17</v>
      </c>
      <c r="J41" s="676">
        <v>1</v>
      </c>
      <c r="K41" s="676">
        <v>8</v>
      </c>
      <c r="L41" s="676">
        <v>8</v>
      </c>
      <c r="M41" s="676">
        <v>9</v>
      </c>
      <c r="N41" s="676">
        <v>1</v>
      </c>
      <c r="O41" s="677">
        <f t="shared" si="1"/>
        <v>80</v>
      </c>
    </row>
    <row r="42" spans="1:15" ht="13.5" customHeight="1">
      <c r="A42" s="91"/>
      <c r="B42" s="184" t="s">
        <v>67</v>
      </c>
      <c r="C42" s="675">
        <v>0</v>
      </c>
      <c r="D42" s="676">
        <v>0</v>
      </c>
      <c r="E42" s="676">
        <v>0</v>
      </c>
      <c r="F42" s="676">
        <v>0</v>
      </c>
      <c r="G42" s="676">
        <v>0</v>
      </c>
      <c r="H42" s="676">
        <v>0</v>
      </c>
      <c r="I42" s="676">
        <v>0</v>
      </c>
      <c r="J42" s="676">
        <v>0</v>
      </c>
      <c r="K42" s="676">
        <v>0</v>
      </c>
      <c r="L42" s="676">
        <v>0</v>
      </c>
      <c r="M42" s="676">
        <v>0</v>
      </c>
      <c r="N42" s="676">
        <v>0</v>
      </c>
      <c r="O42" s="677">
        <f t="shared" si="1"/>
        <v>0</v>
      </c>
    </row>
    <row r="43" spans="1:15" ht="13.5" customHeight="1" thickBot="1">
      <c r="A43" s="92"/>
      <c r="B43" s="186" t="s">
        <v>52</v>
      </c>
      <c r="C43" s="678">
        <v>1</v>
      </c>
      <c r="D43" s="679">
        <v>0</v>
      </c>
      <c r="E43" s="679">
        <v>0</v>
      </c>
      <c r="F43" s="679">
        <v>0</v>
      </c>
      <c r="G43" s="679">
        <v>0</v>
      </c>
      <c r="H43" s="679">
        <v>0</v>
      </c>
      <c r="I43" s="679">
        <v>0</v>
      </c>
      <c r="J43" s="679">
        <v>1</v>
      </c>
      <c r="K43" s="679">
        <v>2</v>
      </c>
      <c r="L43" s="679">
        <v>1</v>
      </c>
      <c r="M43" s="679">
        <v>0</v>
      </c>
      <c r="N43" s="679">
        <v>1</v>
      </c>
      <c r="O43" s="680">
        <f t="shared" si="1"/>
        <v>6</v>
      </c>
    </row>
    <row r="44" spans="1:15" ht="13.5" customHeight="1" thickTop="1">
      <c r="A44" s="811" t="s">
        <v>60</v>
      </c>
      <c r="B44" s="188" t="s">
        <v>49</v>
      </c>
      <c r="C44" s="672">
        <f aca="true" t="shared" si="9" ref="C44:N44">IF(C45="","",SUM(C45:C48))</f>
        <v>1</v>
      </c>
      <c r="D44" s="673">
        <f t="shared" si="9"/>
        <v>7</v>
      </c>
      <c r="E44" s="673">
        <f t="shared" si="9"/>
        <v>5</v>
      </c>
      <c r="F44" s="673">
        <f t="shared" si="9"/>
        <v>13</v>
      </c>
      <c r="G44" s="673">
        <f t="shared" si="9"/>
        <v>2</v>
      </c>
      <c r="H44" s="673">
        <f t="shared" si="9"/>
        <v>1</v>
      </c>
      <c r="I44" s="673">
        <f t="shared" si="9"/>
        <v>2</v>
      </c>
      <c r="J44" s="673">
        <f t="shared" si="9"/>
        <v>1</v>
      </c>
      <c r="K44" s="673">
        <f t="shared" si="9"/>
        <v>0</v>
      </c>
      <c r="L44" s="673">
        <f t="shared" si="9"/>
        <v>4</v>
      </c>
      <c r="M44" s="673">
        <f t="shared" si="9"/>
        <v>1</v>
      </c>
      <c r="N44" s="673">
        <f t="shared" si="9"/>
        <v>4</v>
      </c>
      <c r="O44" s="674">
        <f t="shared" si="1"/>
        <v>41</v>
      </c>
    </row>
    <row r="45" spans="1:15" ht="13.5" customHeight="1">
      <c r="A45" s="811"/>
      <c r="B45" s="184" t="s">
        <v>50</v>
      </c>
      <c r="C45" s="675">
        <v>1</v>
      </c>
      <c r="D45" s="676">
        <v>7</v>
      </c>
      <c r="E45" s="676">
        <v>5</v>
      </c>
      <c r="F45" s="676">
        <v>5</v>
      </c>
      <c r="G45" s="676">
        <v>2</v>
      </c>
      <c r="H45" s="676">
        <v>1</v>
      </c>
      <c r="I45" s="676">
        <v>2</v>
      </c>
      <c r="J45" s="676">
        <v>1</v>
      </c>
      <c r="K45" s="676">
        <v>0</v>
      </c>
      <c r="L45" s="676">
        <v>4</v>
      </c>
      <c r="M45" s="676">
        <v>1</v>
      </c>
      <c r="N45" s="676">
        <v>4</v>
      </c>
      <c r="O45" s="677">
        <f t="shared" si="1"/>
        <v>33</v>
      </c>
    </row>
    <row r="46" spans="1:15" ht="13.5" customHeight="1">
      <c r="A46" s="811"/>
      <c r="B46" s="184" t="s">
        <v>51</v>
      </c>
      <c r="C46" s="675">
        <v>0</v>
      </c>
      <c r="D46" s="676">
        <v>0</v>
      </c>
      <c r="E46" s="676">
        <v>0</v>
      </c>
      <c r="F46" s="676">
        <v>8</v>
      </c>
      <c r="G46" s="676">
        <v>0</v>
      </c>
      <c r="H46" s="676">
        <v>0</v>
      </c>
      <c r="I46" s="676">
        <v>0</v>
      </c>
      <c r="J46" s="676">
        <v>0</v>
      </c>
      <c r="K46" s="676">
        <v>0</v>
      </c>
      <c r="L46" s="676">
        <v>0</v>
      </c>
      <c r="M46" s="676">
        <v>0</v>
      </c>
      <c r="N46" s="676">
        <v>0</v>
      </c>
      <c r="O46" s="677">
        <f t="shared" si="1"/>
        <v>8</v>
      </c>
    </row>
    <row r="47" spans="1:15" ht="13.5" customHeight="1">
      <c r="A47" s="91"/>
      <c r="B47" s="184" t="s">
        <v>80</v>
      </c>
      <c r="C47" s="675">
        <v>0</v>
      </c>
      <c r="D47" s="676">
        <v>0</v>
      </c>
      <c r="E47" s="676">
        <v>0</v>
      </c>
      <c r="F47" s="676">
        <v>0</v>
      </c>
      <c r="G47" s="676">
        <v>0</v>
      </c>
      <c r="H47" s="676">
        <v>0</v>
      </c>
      <c r="I47" s="676">
        <v>0</v>
      </c>
      <c r="J47" s="676">
        <v>0</v>
      </c>
      <c r="K47" s="676">
        <v>0</v>
      </c>
      <c r="L47" s="676">
        <v>0</v>
      </c>
      <c r="M47" s="676">
        <v>0</v>
      </c>
      <c r="N47" s="676">
        <v>0</v>
      </c>
      <c r="O47" s="677">
        <f t="shared" si="1"/>
        <v>0</v>
      </c>
    </row>
    <row r="48" spans="1:15" ht="13.5" customHeight="1" thickBot="1">
      <c r="A48" s="92"/>
      <c r="B48" s="186" t="s">
        <v>52</v>
      </c>
      <c r="C48" s="678">
        <v>0</v>
      </c>
      <c r="D48" s="679">
        <v>0</v>
      </c>
      <c r="E48" s="679">
        <v>0</v>
      </c>
      <c r="F48" s="679">
        <v>0</v>
      </c>
      <c r="G48" s="679">
        <v>0</v>
      </c>
      <c r="H48" s="679">
        <v>0</v>
      </c>
      <c r="I48" s="679">
        <v>0</v>
      </c>
      <c r="J48" s="679">
        <v>0</v>
      </c>
      <c r="K48" s="679">
        <v>0</v>
      </c>
      <c r="L48" s="679">
        <v>0</v>
      </c>
      <c r="M48" s="679">
        <v>0</v>
      </c>
      <c r="N48" s="679">
        <v>0</v>
      </c>
      <c r="O48" s="680">
        <f t="shared" si="1"/>
        <v>0</v>
      </c>
    </row>
    <row r="49" spans="1:15" ht="13.5" customHeight="1" thickTop="1">
      <c r="A49" s="811" t="s">
        <v>47</v>
      </c>
      <c r="B49" s="183" t="s">
        <v>49</v>
      </c>
      <c r="C49" s="682">
        <f aca="true" t="shared" si="10" ref="C49:G53">IF(C4="","",C44+C39+C34+C29+C24+C19+C14+C9+C4)</f>
        <v>371</v>
      </c>
      <c r="D49" s="683">
        <f t="shared" si="10"/>
        <v>350</v>
      </c>
      <c r="E49" s="683">
        <f t="shared" si="10"/>
        <v>279</v>
      </c>
      <c r="F49" s="683">
        <f t="shared" si="10"/>
        <v>435</v>
      </c>
      <c r="G49" s="683">
        <f t="shared" si="10"/>
        <v>268</v>
      </c>
      <c r="H49" s="683">
        <f aca="true" t="shared" si="11" ref="H49:N49">IF(H4="","",H44+H39+H34+H29+H24+H19+H14+H9+H4)</f>
        <v>451</v>
      </c>
      <c r="I49" s="683">
        <f t="shared" si="11"/>
        <v>331</v>
      </c>
      <c r="J49" s="683">
        <f t="shared" si="11"/>
        <v>333</v>
      </c>
      <c r="K49" s="683">
        <f t="shared" si="11"/>
        <v>333</v>
      </c>
      <c r="L49" s="683">
        <f t="shared" si="11"/>
        <v>291</v>
      </c>
      <c r="M49" s="683">
        <f t="shared" si="11"/>
        <v>343</v>
      </c>
      <c r="N49" s="683">
        <f t="shared" si="11"/>
        <v>365</v>
      </c>
      <c r="O49" s="674">
        <f>SUM(C49:N49)</f>
        <v>4150</v>
      </c>
    </row>
    <row r="50" spans="1:15" ht="13.5" customHeight="1">
      <c r="A50" s="811"/>
      <c r="B50" s="184" t="s">
        <v>50</v>
      </c>
      <c r="C50" s="682">
        <f t="shared" si="10"/>
        <v>167</v>
      </c>
      <c r="D50" s="683">
        <f t="shared" si="10"/>
        <v>164</v>
      </c>
      <c r="E50" s="683">
        <f t="shared" si="10"/>
        <v>178</v>
      </c>
      <c r="F50" s="683">
        <f t="shared" si="10"/>
        <v>196</v>
      </c>
      <c r="G50" s="683">
        <f t="shared" si="10"/>
        <v>134</v>
      </c>
      <c r="H50" s="683">
        <f aca="true" t="shared" si="12" ref="H50:N52">IF(H5="","",H45+H40+H35+H30+H25+H20+H15+H10+H5)</f>
        <v>199</v>
      </c>
      <c r="I50" s="683">
        <f t="shared" si="12"/>
        <v>168</v>
      </c>
      <c r="J50" s="683">
        <f t="shared" si="12"/>
        <v>170</v>
      </c>
      <c r="K50" s="683">
        <f t="shared" si="12"/>
        <v>167</v>
      </c>
      <c r="L50" s="683">
        <f t="shared" si="12"/>
        <v>141</v>
      </c>
      <c r="M50" s="683">
        <f t="shared" si="12"/>
        <v>167</v>
      </c>
      <c r="N50" s="683">
        <f t="shared" si="12"/>
        <v>151</v>
      </c>
      <c r="O50" s="677">
        <f t="shared" si="1"/>
        <v>2002</v>
      </c>
    </row>
    <row r="51" spans="1:15" ht="13.5" customHeight="1">
      <c r="A51" s="811"/>
      <c r="B51" s="184" t="s">
        <v>51</v>
      </c>
      <c r="C51" s="682">
        <f t="shared" si="10"/>
        <v>169</v>
      </c>
      <c r="D51" s="683">
        <f t="shared" si="10"/>
        <v>147</v>
      </c>
      <c r="E51" s="683">
        <f t="shared" si="10"/>
        <v>76</v>
      </c>
      <c r="F51" s="683">
        <f t="shared" si="10"/>
        <v>204</v>
      </c>
      <c r="G51" s="683">
        <f t="shared" si="10"/>
        <v>99</v>
      </c>
      <c r="H51" s="683">
        <f t="shared" si="12"/>
        <v>218</v>
      </c>
      <c r="I51" s="683">
        <f t="shared" si="12"/>
        <v>130</v>
      </c>
      <c r="J51" s="683">
        <f t="shared" si="12"/>
        <v>143</v>
      </c>
      <c r="K51" s="683">
        <f t="shared" si="12"/>
        <v>115</v>
      </c>
      <c r="L51" s="683">
        <f t="shared" si="12"/>
        <v>116</v>
      </c>
      <c r="M51" s="683">
        <f t="shared" si="12"/>
        <v>140</v>
      </c>
      <c r="N51" s="683">
        <f t="shared" si="12"/>
        <v>150</v>
      </c>
      <c r="O51" s="684">
        <f t="shared" si="1"/>
        <v>1707</v>
      </c>
    </row>
    <row r="52" spans="1:15" ht="13.5" customHeight="1">
      <c r="A52" s="91"/>
      <c r="B52" s="184" t="s">
        <v>80</v>
      </c>
      <c r="C52" s="682">
        <f t="shared" si="10"/>
        <v>0</v>
      </c>
      <c r="D52" s="683">
        <f t="shared" si="10"/>
        <v>0</v>
      </c>
      <c r="E52" s="683">
        <f t="shared" si="10"/>
        <v>0</v>
      </c>
      <c r="F52" s="683">
        <f t="shared" si="10"/>
        <v>0</v>
      </c>
      <c r="G52" s="683">
        <f t="shared" si="10"/>
        <v>0</v>
      </c>
      <c r="H52" s="683">
        <f t="shared" si="12"/>
        <v>0</v>
      </c>
      <c r="I52" s="683">
        <f t="shared" si="12"/>
        <v>0</v>
      </c>
      <c r="J52" s="683">
        <f t="shared" si="12"/>
        <v>3</v>
      </c>
      <c r="K52" s="683">
        <f t="shared" si="12"/>
        <v>2</v>
      </c>
      <c r="L52" s="683">
        <f t="shared" si="12"/>
        <v>1</v>
      </c>
      <c r="M52" s="683">
        <f t="shared" si="12"/>
        <v>2</v>
      </c>
      <c r="N52" s="683">
        <f t="shared" si="12"/>
        <v>0</v>
      </c>
      <c r="O52" s="677">
        <f t="shared" si="1"/>
        <v>8</v>
      </c>
    </row>
    <row r="53" spans="1:15" ht="13.5" customHeight="1" thickBot="1">
      <c r="A53" s="94"/>
      <c r="B53" s="190" t="s">
        <v>52</v>
      </c>
      <c r="C53" s="685">
        <f t="shared" si="10"/>
        <v>35</v>
      </c>
      <c r="D53" s="686">
        <f t="shared" si="10"/>
        <v>39</v>
      </c>
      <c r="E53" s="686">
        <f t="shared" si="10"/>
        <v>25</v>
      </c>
      <c r="F53" s="686">
        <f t="shared" si="10"/>
        <v>35</v>
      </c>
      <c r="G53" s="686">
        <f t="shared" si="10"/>
        <v>35</v>
      </c>
      <c r="H53" s="686">
        <f aca="true" t="shared" si="13" ref="H53:N53">IF(H8="","",H48+H43+H38+H33+H28+H23+H18+H13+H8)</f>
        <v>34</v>
      </c>
      <c r="I53" s="686">
        <f t="shared" si="13"/>
        <v>33</v>
      </c>
      <c r="J53" s="686">
        <f t="shared" si="13"/>
        <v>17</v>
      </c>
      <c r="K53" s="686">
        <f t="shared" si="13"/>
        <v>49</v>
      </c>
      <c r="L53" s="686">
        <f t="shared" si="13"/>
        <v>33</v>
      </c>
      <c r="M53" s="686">
        <f t="shared" si="13"/>
        <v>34</v>
      </c>
      <c r="N53" s="686">
        <f t="shared" si="13"/>
        <v>64</v>
      </c>
      <c r="O53" s="687">
        <f t="shared" si="1"/>
        <v>433</v>
      </c>
    </row>
    <row r="54" spans="1:15" ht="13.5">
      <c r="A54" s="777"/>
      <c r="B54" s="181"/>
      <c r="C54" s="181"/>
      <c r="D54" s="181"/>
      <c r="E54" s="181"/>
      <c r="F54" s="181"/>
      <c r="G54" s="181"/>
      <c r="H54" s="181"/>
      <c r="I54" s="181"/>
      <c r="J54" s="181"/>
      <c r="K54" s="181"/>
      <c r="L54" s="181"/>
      <c r="M54" s="181"/>
      <c r="N54" s="181"/>
      <c r="O54" s="787" t="s">
        <v>204</v>
      </c>
    </row>
    <row r="55" spans="1:15" ht="13.5">
      <c r="A55" s="181"/>
      <c r="B55" s="181"/>
      <c r="C55" s="181"/>
      <c r="D55" s="181"/>
      <c r="E55" s="181"/>
      <c r="F55" s="181"/>
      <c r="G55" s="181"/>
      <c r="H55" s="181"/>
      <c r="I55" s="181"/>
      <c r="J55" s="181"/>
      <c r="K55" s="181"/>
      <c r="L55" s="181"/>
      <c r="M55" s="181"/>
      <c r="N55" s="181"/>
      <c r="O55" s="181"/>
    </row>
    <row r="56" spans="1:15" ht="13.5">
      <c r="A56" s="181"/>
      <c r="B56" s="181"/>
      <c r="C56" s="181"/>
      <c r="D56" s="181"/>
      <c r="E56" s="181"/>
      <c r="F56" s="181"/>
      <c r="G56" s="181"/>
      <c r="H56" s="181"/>
      <c r="I56" s="181"/>
      <c r="J56" s="181"/>
      <c r="K56" s="181"/>
      <c r="L56" s="181"/>
      <c r="M56" s="181"/>
      <c r="N56" s="181"/>
      <c r="O56" s="181"/>
    </row>
    <row r="57" spans="1:15" ht="13.5">
      <c r="A57" s="181"/>
      <c r="B57" s="181"/>
      <c r="C57" s="181"/>
      <c r="D57" s="181"/>
      <c r="E57" s="181"/>
      <c r="F57" s="181"/>
      <c r="G57" s="181"/>
      <c r="H57" s="181"/>
      <c r="I57" s="181"/>
      <c r="J57" s="181"/>
      <c r="K57" s="181"/>
      <c r="L57" s="181"/>
      <c r="M57" s="181"/>
      <c r="N57" s="181"/>
      <c r="O57" s="181"/>
    </row>
    <row r="58" spans="1:15" ht="13.5">
      <c r="A58" s="181"/>
      <c r="B58" s="181"/>
      <c r="C58" s="181"/>
      <c r="D58" s="181"/>
      <c r="E58" s="181"/>
      <c r="F58" s="181"/>
      <c r="G58" s="181"/>
      <c r="H58" s="181"/>
      <c r="I58" s="181"/>
      <c r="J58" s="181"/>
      <c r="K58" s="181"/>
      <c r="L58" s="181"/>
      <c r="M58" s="181"/>
      <c r="N58" s="181"/>
      <c r="O58" s="181"/>
    </row>
    <row r="59" spans="1:15" ht="13.5">
      <c r="A59" s="181"/>
      <c r="B59" s="181"/>
      <c r="C59" s="181"/>
      <c r="D59" s="181"/>
      <c r="E59" s="181"/>
      <c r="F59" s="181"/>
      <c r="G59" s="181"/>
      <c r="H59" s="181"/>
      <c r="I59" s="181"/>
      <c r="J59" s="181"/>
      <c r="K59" s="181"/>
      <c r="L59" s="181"/>
      <c r="M59" s="181"/>
      <c r="N59" s="181"/>
      <c r="O59" s="181"/>
    </row>
    <row r="60" spans="1:15" ht="13.5">
      <c r="A60" s="181"/>
      <c r="B60" s="181"/>
      <c r="C60" s="181"/>
      <c r="D60" s="181"/>
      <c r="E60" s="181"/>
      <c r="F60" s="181"/>
      <c r="G60" s="181"/>
      <c r="H60" s="181"/>
      <c r="I60" s="181"/>
      <c r="J60" s="181"/>
      <c r="K60" s="181"/>
      <c r="L60" s="181"/>
      <c r="M60" s="181"/>
      <c r="N60" s="181"/>
      <c r="O60" s="181"/>
    </row>
    <row r="61" spans="1:15" ht="13.5">
      <c r="A61" s="181"/>
      <c r="B61" s="181"/>
      <c r="C61" s="181"/>
      <c r="D61" s="181"/>
      <c r="E61" s="181"/>
      <c r="F61" s="181"/>
      <c r="G61" s="181"/>
      <c r="H61" s="181"/>
      <c r="I61" s="181"/>
      <c r="J61" s="181"/>
      <c r="K61" s="181"/>
      <c r="L61" s="181"/>
      <c r="M61" s="181"/>
      <c r="N61" s="181"/>
      <c r="O61" s="181"/>
    </row>
    <row r="62" spans="1:15" ht="13.5">
      <c r="A62" s="181"/>
      <c r="B62" s="181"/>
      <c r="C62" s="181"/>
      <c r="D62" s="181"/>
      <c r="E62" s="181"/>
      <c r="F62" s="181"/>
      <c r="G62" s="181"/>
      <c r="H62" s="181"/>
      <c r="I62" s="181"/>
      <c r="J62" s="181"/>
      <c r="K62" s="181"/>
      <c r="L62" s="181"/>
      <c r="M62" s="181"/>
      <c r="N62" s="181"/>
      <c r="O62" s="181"/>
    </row>
    <row r="63" spans="1:15" ht="13.5">
      <c r="A63" s="181"/>
      <c r="B63" s="181"/>
      <c r="C63" s="181"/>
      <c r="D63" s="181"/>
      <c r="E63" s="181"/>
      <c r="F63" s="181"/>
      <c r="G63" s="181"/>
      <c r="H63" s="181"/>
      <c r="I63" s="181"/>
      <c r="J63" s="181"/>
      <c r="K63" s="181"/>
      <c r="L63" s="181"/>
      <c r="M63" s="181"/>
      <c r="N63" s="181"/>
      <c r="O63" s="181"/>
    </row>
    <row r="64" spans="1:15" ht="13.5">
      <c r="A64" s="181"/>
      <c r="B64" s="181"/>
      <c r="C64" s="181"/>
      <c r="D64" s="181"/>
      <c r="E64" s="181"/>
      <c r="F64" s="181"/>
      <c r="G64" s="181"/>
      <c r="H64" s="181"/>
      <c r="I64" s="181"/>
      <c r="J64" s="181"/>
      <c r="K64" s="181"/>
      <c r="L64" s="181"/>
      <c r="M64" s="181"/>
      <c r="N64" s="181"/>
      <c r="O64" s="181"/>
    </row>
    <row r="65" spans="1:15" ht="13.5">
      <c r="A65" s="181"/>
      <c r="B65" s="181"/>
      <c r="C65" s="181"/>
      <c r="D65" s="181"/>
      <c r="E65" s="181"/>
      <c r="F65" s="181"/>
      <c r="G65" s="181"/>
      <c r="H65" s="181"/>
      <c r="I65" s="181"/>
      <c r="J65" s="181"/>
      <c r="K65" s="181"/>
      <c r="L65" s="181"/>
      <c r="M65" s="181"/>
      <c r="N65" s="181"/>
      <c r="O65" s="181"/>
    </row>
    <row r="66" spans="1:15" ht="13.5">
      <c r="A66" s="181"/>
      <c r="B66" s="181"/>
      <c r="C66" s="181"/>
      <c r="D66" s="181"/>
      <c r="E66" s="181"/>
      <c r="F66" s="181"/>
      <c r="G66" s="181"/>
      <c r="H66" s="181"/>
      <c r="I66" s="181"/>
      <c r="J66" s="181"/>
      <c r="K66" s="181"/>
      <c r="L66" s="181"/>
      <c r="M66" s="181"/>
      <c r="N66" s="181"/>
      <c r="O66" s="181"/>
    </row>
    <row r="67" spans="1:15" ht="13.5">
      <c r="A67" s="181"/>
      <c r="B67" s="181"/>
      <c r="C67" s="181"/>
      <c r="D67" s="181"/>
      <c r="E67" s="181"/>
      <c r="F67" s="181"/>
      <c r="G67" s="181"/>
      <c r="H67" s="181"/>
      <c r="I67" s="181"/>
      <c r="J67" s="181"/>
      <c r="K67" s="181"/>
      <c r="L67" s="181"/>
      <c r="M67" s="181"/>
      <c r="N67" s="181"/>
      <c r="O67" s="181"/>
    </row>
    <row r="68" spans="1:15" ht="13.5">
      <c r="A68" s="181"/>
      <c r="B68" s="181"/>
      <c r="C68" s="181"/>
      <c r="D68" s="181"/>
      <c r="E68" s="181"/>
      <c r="F68" s="181"/>
      <c r="G68" s="181"/>
      <c r="H68" s="181"/>
      <c r="I68" s="181"/>
      <c r="J68" s="181"/>
      <c r="K68" s="181"/>
      <c r="L68" s="181"/>
      <c r="M68" s="181"/>
      <c r="N68" s="181"/>
      <c r="O68" s="181"/>
    </row>
    <row r="69" spans="1:15" ht="13.5">
      <c r="A69" s="181"/>
      <c r="B69" s="181"/>
      <c r="C69" s="181"/>
      <c r="D69" s="181"/>
      <c r="E69" s="181"/>
      <c r="F69" s="181"/>
      <c r="G69" s="181"/>
      <c r="H69" s="181"/>
      <c r="I69" s="181"/>
      <c r="J69" s="181"/>
      <c r="K69" s="181"/>
      <c r="L69" s="181"/>
      <c r="M69" s="181"/>
      <c r="N69" s="181"/>
      <c r="O69" s="181"/>
    </row>
    <row r="70" spans="1:15" ht="13.5">
      <c r="A70" s="181"/>
      <c r="B70" s="181"/>
      <c r="C70" s="181"/>
      <c r="D70" s="181"/>
      <c r="E70" s="181"/>
      <c r="F70" s="181"/>
      <c r="G70" s="181"/>
      <c r="H70" s="181"/>
      <c r="I70" s="181"/>
      <c r="J70" s="181"/>
      <c r="K70" s="181"/>
      <c r="L70" s="181"/>
      <c r="M70" s="181"/>
      <c r="N70" s="181"/>
      <c r="O70" s="181"/>
    </row>
    <row r="71" spans="1:15" ht="13.5">
      <c r="A71" s="181"/>
      <c r="B71" s="181"/>
      <c r="C71" s="181"/>
      <c r="D71" s="181"/>
      <c r="E71" s="181"/>
      <c r="F71" s="181"/>
      <c r="G71" s="181"/>
      <c r="H71" s="181"/>
      <c r="I71" s="181"/>
      <c r="J71" s="181"/>
      <c r="K71" s="181"/>
      <c r="L71" s="181"/>
      <c r="M71" s="181"/>
      <c r="N71" s="181"/>
      <c r="O71" s="181"/>
    </row>
    <row r="72" spans="1:15" ht="13.5">
      <c r="A72" s="181"/>
      <c r="B72" s="181"/>
      <c r="C72" s="181"/>
      <c r="D72" s="181"/>
      <c r="E72" s="181"/>
      <c r="F72" s="181"/>
      <c r="G72" s="181"/>
      <c r="H72" s="181"/>
      <c r="I72" s="181"/>
      <c r="J72" s="181"/>
      <c r="K72" s="181"/>
      <c r="L72" s="181"/>
      <c r="M72" s="181"/>
      <c r="N72" s="181"/>
      <c r="O72" s="181"/>
    </row>
    <row r="73" spans="1:15" ht="13.5">
      <c r="A73" s="181"/>
      <c r="B73" s="181"/>
      <c r="C73" s="181"/>
      <c r="D73" s="181"/>
      <c r="E73" s="181"/>
      <c r="F73" s="181"/>
      <c r="G73" s="181"/>
      <c r="H73" s="181"/>
      <c r="I73" s="181"/>
      <c r="J73" s="181"/>
      <c r="K73" s="181"/>
      <c r="L73" s="181"/>
      <c r="M73" s="181"/>
      <c r="N73" s="181"/>
      <c r="O73" s="181"/>
    </row>
    <row r="74" spans="1:15" ht="13.5">
      <c r="A74" s="181"/>
      <c r="B74" s="181"/>
      <c r="C74" s="181"/>
      <c r="D74" s="181"/>
      <c r="E74" s="181"/>
      <c r="F74" s="181"/>
      <c r="G74" s="181"/>
      <c r="H74" s="181"/>
      <c r="I74" s="181"/>
      <c r="J74" s="181"/>
      <c r="K74" s="181"/>
      <c r="L74" s="181"/>
      <c r="M74" s="181"/>
      <c r="N74" s="181"/>
      <c r="O74" s="181"/>
    </row>
    <row r="75" spans="1:15" ht="13.5">
      <c r="A75" s="181"/>
      <c r="B75" s="181"/>
      <c r="C75" s="181"/>
      <c r="D75" s="181"/>
      <c r="E75" s="181"/>
      <c r="F75" s="181"/>
      <c r="G75" s="181"/>
      <c r="H75" s="181"/>
      <c r="I75" s="181"/>
      <c r="J75" s="181"/>
      <c r="K75" s="181"/>
      <c r="L75" s="181"/>
      <c r="M75" s="181"/>
      <c r="N75" s="181"/>
      <c r="O75" s="181"/>
    </row>
    <row r="76" spans="1:15" ht="13.5">
      <c r="A76" s="181"/>
      <c r="B76" s="181"/>
      <c r="C76" s="181"/>
      <c r="D76" s="181"/>
      <c r="E76" s="181"/>
      <c r="F76" s="181"/>
      <c r="G76" s="181"/>
      <c r="H76" s="181"/>
      <c r="I76" s="181"/>
      <c r="J76" s="181"/>
      <c r="K76" s="181"/>
      <c r="L76" s="181"/>
      <c r="M76" s="181"/>
      <c r="N76" s="181"/>
      <c r="O76" s="181"/>
    </row>
    <row r="77" spans="1:15" ht="13.5">
      <c r="A77" s="181"/>
      <c r="B77" s="181"/>
      <c r="C77" s="181"/>
      <c r="D77" s="181"/>
      <c r="E77" s="181"/>
      <c r="F77" s="181"/>
      <c r="G77" s="181"/>
      <c r="H77" s="181"/>
      <c r="I77" s="181"/>
      <c r="J77" s="181"/>
      <c r="K77" s="181"/>
      <c r="L77" s="181"/>
      <c r="M77" s="181"/>
      <c r="N77" s="181"/>
      <c r="O77" s="181"/>
    </row>
    <row r="78" spans="1:15" ht="13.5">
      <c r="A78" s="181"/>
      <c r="B78" s="181"/>
      <c r="C78" s="181"/>
      <c r="D78" s="181"/>
      <c r="E78" s="181"/>
      <c r="F78" s="181"/>
      <c r="G78" s="181"/>
      <c r="H78" s="181"/>
      <c r="I78" s="181"/>
      <c r="J78" s="181"/>
      <c r="K78" s="181"/>
      <c r="L78" s="181"/>
      <c r="M78" s="181"/>
      <c r="N78" s="181"/>
      <c r="O78" s="181"/>
    </row>
    <row r="79" spans="1:15" ht="13.5">
      <c r="A79" s="181"/>
      <c r="B79" s="181"/>
      <c r="C79" s="181"/>
      <c r="D79" s="181"/>
      <c r="E79" s="181"/>
      <c r="F79" s="181"/>
      <c r="G79" s="181"/>
      <c r="H79" s="181"/>
      <c r="I79" s="181"/>
      <c r="J79" s="181"/>
      <c r="K79" s="181"/>
      <c r="L79" s="181"/>
      <c r="M79" s="181"/>
      <c r="N79" s="181"/>
      <c r="O79" s="181"/>
    </row>
    <row r="80" spans="1:15" ht="13.5">
      <c r="A80" s="181"/>
      <c r="B80" s="181"/>
      <c r="C80" s="181"/>
      <c r="D80" s="181"/>
      <c r="E80" s="181"/>
      <c r="F80" s="181"/>
      <c r="G80" s="181"/>
      <c r="H80" s="181"/>
      <c r="I80" s="181"/>
      <c r="J80" s="181"/>
      <c r="K80" s="181"/>
      <c r="L80" s="181"/>
      <c r="M80" s="181"/>
      <c r="N80" s="181"/>
      <c r="O80" s="181"/>
    </row>
    <row r="81" spans="1:15" ht="13.5">
      <c r="A81" s="181"/>
      <c r="B81" s="181"/>
      <c r="C81" s="181"/>
      <c r="D81" s="181"/>
      <c r="E81" s="181"/>
      <c r="F81" s="181"/>
      <c r="G81" s="181"/>
      <c r="H81" s="181"/>
      <c r="I81" s="181"/>
      <c r="J81" s="181"/>
      <c r="K81" s="181"/>
      <c r="L81" s="181"/>
      <c r="M81" s="181"/>
      <c r="N81" s="181"/>
      <c r="O81" s="181"/>
    </row>
    <row r="82" spans="1:15" ht="13.5">
      <c r="A82" s="181"/>
      <c r="B82" s="181"/>
      <c r="C82" s="181"/>
      <c r="D82" s="181"/>
      <c r="E82" s="181"/>
      <c r="F82" s="181"/>
      <c r="G82" s="181"/>
      <c r="H82" s="181"/>
      <c r="I82" s="181"/>
      <c r="J82" s="181"/>
      <c r="K82" s="181"/>
      <c r="L82" s="181"/>
      <c r="M82" s="181"/>
      <c r="N82" s="181"/>
      <c r="O82" s="181"/>
    </row>
    <row r="83" spans="1:15" ht="13.5">
      <c r="A83" s="181"/>
      <c r="B83" s="181"/>
      <c r="C83" s="181"/>
      <c r="D83" s="181"/>
      <c r="E83" s="181"/>
      <c r="F83" s="181"/>
      <c r="G83" s="181"/>
      <c r="H83" s="181"/>
      <c r="I83" s="181"/>
      <c r="J83" s="181"/>
      <c r="K83" s="181"/>
      <c r="L83" s="181"/>
      <c r="M83" s="181"/>
      <c r="N83" s="181"/>
      <c r="O83" s="181"/>
    </row>
    <row r="84" spans="1:15" ht="13.5">
      <c r="A84" s="181"/>
      <c r="B84" s="181"/>
      <c r="C84" s="181"/>
      <c r="D84" s="181"/>
      <c r="E84" s="181"/>
      <c r="F84" s="181"/>
      <c r="G84" s="181"/>
      <c r="H84" s="181"/>
      <c r="I84" s="181"/>
      <c r="J84" s="181"/>
      <c r="K84" s="181"/>
      <c r="L84" s="181"/>
      <c r="M84" s="181"/>
      <c r="N84" s="181"/>
      <c r="O84" s="181"/>
    </row>
    <row r="85" spans="1:15" ht="13.5">
      <c r="A85" s="181"/>
      <c r="B85" s="181"/>
      <c r="C85" s="181"/>
      <c r="D85" s="181"/>
      <c r="E85" s="181"/>
      <c r="F85" s="181"/>
      <c r="G85" s="181"/>
      <c r="H85" s="181"/>
      <c r="I85" s="181"/>
      <c r="J85" s="181"/>
      <c r="K85" s="181"/>
      <c r="L85" s="181"/>
      <c r="M85" s="181"/>
      <c r="N85" s="181"/>
      <c r="O85" s="181"/>
    </row>
    <row r="86" spans="1:15" ht="13.5">
      <c r="A86" s="181"/>
      <c r="B86" s="181"/>
      <c r="C86" s="181"/>
      <c r="D86" s="181"/>
      <c r="E86" s="181"/>
      <c r="F86" s="181"/>
      <c r="G86" s="181"/>
      <c r="H86" s="181"/>
      <c r="I86" s="181"/>
      <c r="J86" s="181"/>
      <c r="K86" s="181"/>
      <c r="L86" s="181"/>
      <c r="M86" s="181"/>
      <c r="N86" s="181"/>
      <c r="O86" s="181"/>
    </row>
    <row r="87" spans="1:15" ht="13.5">
      <c r="A87" s="181"/>
      <c r="B87" s="181"/>
      <c r="C87" s="181"/>
      <c r="D87" s="181"/>
      <c r="E87" s="181"/>
      <c r="F87" s="181"/>
      <c r="G87" s="181"/>
      <c r="H87" s="181"/>
      <c r="I87" s="181"/>
      <c r="J87" s="181"/>
      <c r="K87" s="181"/>
      <c r="L87" s="181"/>
      <c r="M87" s="181"/>
      <c r="N87" s="181"/>
      <c r="O87" s="181"/>
    </row>
    <row r="88" spans="1:15" ht="13.5">
      <c r="A88" s="181"/>
      <c r="B88" s="181"/>
      <c r="C88" s="181"/>
      <c r="D88" s="181"/>
      <c r="E88" s="181"/>
      <c r="F88" s="181"/>
      <c r="G88" s="181"/>
      <c r="H88" s="181"/>
      <c r="I88" s="181"/>
      <c r="J88" s="181"/>
      <c r="K88" s="181"/>
      <c r="L88" s="181"/>
      <c r="M88" s="181"/>
      <c r="N88" s="181"/>
      <c r="O88" s="181"/>
    </row>
    <row r="89" spans="1:15" ht="13.5">
      <c r="A89" s="181"/>
      <c r="B89" s="181"/>
      <c r="C89" s="181"/>
      <c r="D89" s="181"/>
      <c r="E89" s="181"/>
      <c r="F89" s="181"/>
      <c r="G89" s="181"/>
      <c r="H89" s="181"/>
      <c r="I89" s="181"/>
      <c r="J89" s="181"/>
      <c r="K89" s="181"/>
      <c r="L89" s="181"/>
      <c r="M89" s="181"/>
      <c r="N89" s="181"/>
      <c r="O89" s="181"/>
    </row>
    <row r="90" spans="1:15" ht="13.5">
      <c r="A90" s="181"/>
      <c r="B90" s="181"/>
      <c r="C90" s="181"/>
      <c r="D90" s="181"/>
      <c r="E90" s="181"/>
      <c r="F90" s="181"/>
      <c r="G90" s="181"/>
      <c r="H90" s="181"/>
      <c r="I90" s="181"/>
      <c r="J90" s="181"/>
      <c r="K90" s="181"/>
      <c r="L90" s="181"/>
      <c r="M90" s="181"/>
      <c r="N90" s="181"/>
      <c r="O90" s="181"/>
    </row>
    <row r="91" spans="1:15" ht="13.5">
      <c r="A91" s="181"/>
      <c r="B91" s="181"/>
      <c r="C91" s="181"/>
      <c r="D91" s="181"/>
      <c r="E91" s="181"/>
      <c r="F91" s="181"/>
      <c r="G91" s="181"/>
      <c r="H91" s="181"/>
      <c r="I91" s="181"/>
      <c r="J91" s="181"/>
      <c r="K91" s="181"/>
      <c r="L91" s="181"/>
      <c r="M91" s="181"/>
      <c r="N91" s="181"/>
      <c r="O91" s="181"/>
    </row>
    <row r="92" spans="1:15" ht="13.5">
      <c r="A92" s="181"/>
      <c r="B92" s="181"/>
      <c r="C92" s="181"/>
      <c r="D92" s="181"/>
      <c r="E92" s="181"/>
      <c r="F92" s="181"/>
      <c r="G92" s="181"/>
      <c r="H92" s="181"/>
      <c r="I92" s="181"/>
      <c r="J92" s="181"/>
      <c r="K92" s="181"/>
      <c r="L92" s="181"/>
      <c r="M92" s="181"/>
      <c r="N92" s="181"/>
      <c r="O92" s="181"/>
    </row>
    <row r="93" spans="1:15" ht="13.5">
      <c r="A93" s="181"/>
      <c r="B93" s="181"/>
      <c r="C93" s="181"/>
      <c r="D93" s="181"/>
      <c r="E93" s="181"/>
      <c r="F93" s="181"/>
      <c r="G93" s="181"/>
      <c r="H93" s="181"/>
      <c r="I93" s="181"/>
      <c r="J93" s="181"/>
      <c r="K93" s="181"/>
      <c r="L93" s="181"/>
      <c r="M93" s="181"/>
      <c r="N93" s="181"/>
      <c r="O93" s="181"/>
    </row>
    <row r="94" spans="1:15" ht="13.5">
      <c r="A94" s="181"/>
      <c r="B94" s="181"/>
      <c r="C94" s="181"/>
      <c r="D94" s="181"/>
      <c r="E94" s="181"/>
      <c r="F94" s="181"/>
      <c r="G94" s="181"/>
      <c r="H94" s="181"/>
      <c r="I94" s="181"/>
      <c r="J94" s="181"/>
      <c r="K94" s="181"/>
      <c r="L94" s="181"/>
      <c r="M94" s="181"/>
      <c r="N94" s="181"/>
      <c r="O94" s="181"/>
    </row>
    <row r="95" spans="1:15" ht="13.5">
      <c r="A95" s="181"/>
      <c r="B95" s="181"/>
      <c r="C95" s="181"/>
      <c r="D95" s="181"/>
      <c r="E95" s="181"/>
      <c r="F95" s="181"/>
      <c r="G95" s="181"/>
      <c r="H95" s="181"/>
      <c r="I95" s="181"/>
      <c r="J95" s="181"/>
      <c r="K95" s="181"/>
      <c r="L95" s="181"/>
      <c r="M95" s="181"/>
      <c r="N95" s="181"/>
      <c r="O95" s="181"/>
    </row>
    <row r="96" spans="1:15" ht="13.5">
      <c r="A96" s="181"/>
      <c r="B96" s="181"/>
      <c r="C96" s="181"/>
      <c r="D96" s="181"/>
      <c r="E96" s="181"/>
      <c r="F96" s="181"/>
      <c r="G96" s="181"/>
      <c r="H96" s="181"/>
      <c r="I96" s="181"/>
      <c r="J96" s="181"/>
      <c r="K96" s="181"/>
      <c r="L96" s="181"/>
      <c r="M96" s="181"/>
      <c r="N96" s="181"/>
      <c r="O96" s="181"/>
    </row>
    <row r="97" spans="1:15" ht="13.5">
      <c r="A97" s="181"/>
      <c r="B97" s="181"/>
      <c r="C97" s="181"/>
      <c r="D97" s="181"/>
      <c r="E97" s="181"/>
      <c r="F97" s="181"/>
      <c r="G97" s="181"/>
      <c r="H97" s="181"/>
      <c r="I97" s="181"/>
      <c r="J97" s="181"/>
      <c r="K97" s="181"/>
      <c r="L97" s="181"/>
      <c r="M97" s="181"/>
      <c r="N97" s="181"/>
      <c r="O97" s="181"/>
    </row>
    <row r="98" spans="1:15" ht="13.5">
      <c r="A98" s="181"/>
      <c r="B98" s="181"/>
      <c r="C98" s="181"/>
      <c r="D98" s="181"/>
      <c r="E98" s="181"/>
      <c r="F98" s="181"/>
      <c r="G98" s="181"/>
      <c r="H98" s="181"/>
      <c r="I98" s="181"/>
      <c r="J98" s="181"/>
      <c r="K98" s="181"/>
      <c r="L98" s="181"/>
      <c r="M98" s="181"/>
      <c r="N98" s="181"/>
      <c r="O98" s="181"/>
    </row>
    <row r="99" spans="1:15" ht="13.5">
      <c r="A99" s="181"/>
      <c r="B99" s="181"/>
      <c r="C99" s="181"/>
      <c r="D99" s="181"/>
      <c r="E99" s="181"/>
      <c r="F99" s="181"/>
      <c r="G99" s="181"/>
      <c r="H99" s="181"/>
      <c r="I99" s="181"/>
      <c r="J99" s="181"/>
      <c r="K99" s="181"/>
      <c r="L99" s="181"/>
      <c r="M99" s="181"/>
      <c r="N99" s="181"/>
      <c r="O99" s="181"/>
    </row>
    <row r="100" spans="1:15" ht="13.5">
      <c r="A100" s="181"/>
      <c r="B100" s="181"/>
      <c r="C100" s="181"/>
      <c r="D100" s="181"/>
      <c r="E100" s="181"/>
      <c r="F100" s="181"/>
      <c r="G100" s="181"/>
      <c r="H100" s="181"/>
      <c r="I100" s="181"/>
      <c r="J100" s="181"/>
      <c r="K100" s="181"/>
      <c r="L100" s="181"/>
      <c r="M100" s="181"/>
      <c r="N100" s="181"/>
      <c r="O100" s="181"/>
    </row>
    <row r="101" spans="1:15" ht="13.5">
      <c r="A101" s="181"/>
      <c r="B101" s="181"/>
      <c r="C101" s="181"/>
      <c r="D101" s="181"/>
      <c r="E101" s="181"/>
      <c r="F101" s="181"/>
      <c r="G101" s="181"/>
      <c r="H101" s="181"/>
      <c r="I101" s="181"/>
      <c r="J101" s="181"/>
      <c r="K101" s="181"/>
      <c r="L101" s="181"/>
      <c r="M101" s="181"/>
      <c r="N101" s="181"/>
      <c r="O101" s="181"/>
    </row>
    <row r="102" spans="1:15" ht="13.5">
      <c r="A102" s="181"/>
      <c r="B102" s="181"/>
      <c r="C102" s="181"/>
      <c r="D102" s="181"/>
      <c r="E102" s="181"/>
      <c r="F102" s="181"/>
      <c r="G102" s="181"/>
      <c r="H102" s="181"/>
      <c r="I102" s="181"/>
      <c r="J102" s="181"/>
      <c r="K102" s="181"/>
      <c r="L102" s="181"/>
      <c r="M102" s="181"/>
      <c r="N102" s="181"/>
      <c r="O102" s="181"/>
    </row>
    <row r="103" spans="1:15" ht="13.5">
      <c r="A103" s="181"/>
      <c r="B103" s="181"/>
      <c r="C103" s="181"/>
      <c r="D103" s="181"/>
      <c r="E103" s="181"/>
      <c r="F103" s="181"/>
      <c r="G103" s="181"/>
      <c r="H103" s="181"/>
      <c r="I103" s="181"/>
      <c r="J103" s="181"/>
      <c r="K103" s="181"/>
      <c r="L103" s="181"/>
      <c r="M103" s="181"/>
      <c r="N103" s="181"/>
      <c r="O103" s="181"/>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view="pageBreakPreview" zoomScaleSheetLayoutView="100" zoomScalePageLayoutView="0" workbookViewId="0" topLeftCell="A1">
      <pane xSplit="2" ySplit="3" topLeftCell="C4" activePane="bottomRight" state="frozen"/>
      <selection pane="topLeft" activeCell="K19" sqref="K19"/>
      <selection pane="topRight" activeCell="K19" sqref="K19"/>
      <selection pane="bottomLeft" activeCell="K19" sqref="K19"/>
      <selection pane="bottomRight" activeCell="C4" sqref="C4"/>
    </sheetView>
  </sheetViews>
  <sheetFormatPr defaultColWidth="9.00390625" defaultRowHeight="13.5"/>
  <cols>
    <col min="1" max="1" width="13.125" style="182" customWidth="1"/>
    <col min="2" max="15" width="9.00390625" style="182" customWidth="1"/>
    <col min="16" max="16384" width="9.00390625" style="182" customWidth="1"/>
  </cols>
  <sheetData>
    <row r="1" spans="1:17" ht="17.25">
      <c r="A1" s="794"/>
      <c r="B1" s="96" t="s">
        <v>53</v>
      </c>
      <c r="C1" s="67" t="s">
        <v>57</v>
      </c>
      <c r="D1" s="67"/>
      <c r="E1" s="67"/>
      <c r="F1" s="67"/>
      <c r="G1" s="67" t="s">
        <v>199</v>
      </c>
      <c r="H1" s="67"/>
      <c r="I1" s="191"/>
      <c r="J1" s="191"/>
      <c r="K1" s="191"/>
      <c r="L1" s="191"/>
      <c r="M1" s="191"/>
      <c r="N1" s="191"/>
      <c r="O1" s="191"/>
      <c r="P1" s="192"/>
      <c r="Q1" s="192"/>
    </row>
    <row r="2" spans="1:17" ht="14.25" thickBot="1">
      <c r="A2" s="192"/>
      <c r="B2" s="192"/>
      <c r="C2" s="191"/>
      <c r="D2" s="191"/>
      <c r="E2" s="191"/>
      <c r="F2" s="191"/>
      <c r="G2" s="191"/>
      <c r="H2" s="191"/>
      <c r="I2" s="191"/>
      <c r="J2" s="191"/>
      <c r="K2" s="191"/>
      <c r="L2" s="191"/>
      <c r="M2" s="191"/>
      <c r="N2" s="191"/>
      <c r="O2" s="191"/>
      <c r="P2" s="192"/>
      <c r="Q2" s="192"/>
    </row>
    <row r="3" spans="1:17" ht="18" thickBot="1">
      <c r="A3" s="97" t="s">
        <v>45</v>
      </c>
      <c r="B3" s="98" t="s">
        <v>46</v>
      </c>
      <c r="C3" s="99" t="s">
        <v>1</v>
      </c>
      <c r="D3" s="100" t="s">
        <v>2</v>
      </c>
      <c r="E3" s="100" t="s">
        <v>3</v>
      </c>
      <c r="F3" s="100" t="s">
        <v>4</v>
      </c>
      <c r="G3" s="100" t="s">
        <v>5</v>
      </c>
      <c r="H3" s="100" t="s">
        <v>6</v>
      </c>
      <c r="I3" s="100" t="s">
        <v>7</v>
      </c>
      <c r="J3" s="100" t="s">
        <v>8</v>
      </c>
      <c r="K3" s="100" t="s">
        <v>9</v>
      </c>
      <c r="L3" s="100" t="s">
        <v>10</v>
      </c>
      <c r="M3" s="100" t="s">
        <v>11</v>
      </c>
      <c r="N3" s="101" t="s">
        <v>12</v>
      </c>
      <c r="O3" s="102" t="s">
        <v>47</v>
      </c>
      <c r="P3" s="192"/>
      <c r="Q3" s="192"/>
    </row>
    <row r="4" spans="1:17" ht="13.5" customHeight="1" thickTop="1">
      <c r="A4" s="103"/>
      <c r="B4" s="666" t="s">
        <v>49</v>
      </c>
      <c r="C4" s="248">
        <f aca="true" t="shared" si="0" ref="C4:N4">IF(C5="","",SUM(C5:C8))</f>
        <v>206</v>
      </c>
      <c r="D4" s="194">
        <f t="shared" si="0"/>
        <v>308</v>
      </c>
      <c r="E4" s="194">
        <f t="shared" si="0"/>
        <v>172</v>
      </c>
      <c r="F4" s="653">
        <f t="shared" si="0"/>
        <v>185</v>
      </c>
      <c r="G4" s="194">
        <f t="shared" si="0"/>
        <v>243</v>
      </c>
      <c r="H4" s="194">
        <f t="shared" si="0"/>
        <v>211</v>
      </c>
      <c r="I4" s="194">
        <f t="shared" si="0"/>
        <v>252</v>
      </c>
      <c r="J4" s="194">
        <f t="shared" si="0"/>
        <v>361</v>
      </c>
      <c r="K4" s="194">
        <f t="shared" si="0"/>
        <v>166</v>
      </c>
      <c r="L4" s="194">
        <f t="shared" si="0"/>
        <v>288</v>
      </c>
      <c r="M4" s="194">
        <f t="shared" si="0"/>
        <v>211</v>
      </c>
      <c r="N4" s="194">
        <f t="shared" si="0"/>
        <v>185</v>
      </c>
      <c r="O4" s="196">
        <f aca="true" t="shared" si="1" ref="O4:O38">SUM(C4:N4)</f>
        <v>2788</v>
      </c>
      <c r="P4" s="192"/>
      <c r="Q4" s="192"/>
    </row>
    <row r="5" spans="1:17" ht="13.5" customHeight="1">
      <c r="A5" s="104"/>
      <c r="B5" s="667" t="s">
        <v>50</v>
      </c>
      <c r="C5" s="606">
        <v>52</v>
      </c>
      <c r="D5" s="198">
        <v>103</v>
      </c>
      <c r="E5" s="198">
        <v>81</v>
      </c>
      <c r="F5" s="620">
        <v>58</v>
      </c>
      <c r="G5" s="198">
        <v>112</v>
      </c>
      <c r="H5" s="198">
        <v>72</v>
      </c>
      <c r="I5" s="198">
        <v>96</v>
      </c>
      <c r="J5" s="198">
        <v>113</v>
      </c>
      <c r="K5" s="198">
        <v>62</v>
      </c>
      <c r="L5" s="198">
        <v>74</v>
      </c>
      <c r="M5" s="198">
        <v>85</v>
      </c>
      <c r="N5" s="664">
        <v>51</v>
      </c>
      <c r="O5" s="199">
        <f t="shared" si="1"/>
        <v>959</v>
      </c>
      <c r="P5" s="192"/>
      <c r="Q5" s="192"/>
    </row>
    <row r="6" spans="1:17" ht="13.5" customHeight="1">
      <c r="A6" s="105" t="s">
        <v>150</v>
      </c>
      <c r="B6" s="197" t="s">
        <v>51</v>
      </c>
      <c r="C6" s="185">
        <v>119</v>
      </c>
      <c r="D6" s="198">
        <v>171</v>
      </c>
      <c r="E6" s="198">
        <v>80</v>
      </c>
      <c r="F6" s="620">
        <v>119</v>
      </c>
      <c r="G6" s="198">
        <v>126</v>
      </c>
      <c r="H6" s="198">
        <v>111</v>
      </c>
      <c r="I6" s="198">
        <v>110</v>
      </c>
      <c r="J6" s="198">
        <v>207</v>
      </c>
      <c r="K6" s="198">
        <v>75</v>
      </c>
      <c r="L6" s="198">
        <v>183</v>
      </c>
      <c r="M6" s="198">
        <v>76</v>
      </c>
      <c r="N6" s="664">
        <v>114</v>
      </c>
      <c r="O6" s="199">
        <f t="shared" si="1"/>
        <v>1491</v>
      </c>
      <c r="P6" s="192"/>
      <c r="Q6" s="192"/>
    </row>
    <row r="7" spans="1:17" ht="13.5" customHeight="1">
      <c r="A7" s="105"/>
      <c r="B7" s="197" t="s">
        <v>80</v>
      </c>
      <c r="C7" s="185">
        <v>0</v>
      </c>
      <c r="D7" s="198">
        <v>0</v>
      </c>
      <c r="E7" s="198">
        <v>0</v>
      </c>
      <c r="F7" s="620">
        <v>0</v>
      </c>
      <c r="G7" s="198">
        <v>0</v>
      </c>
      <c r="H7" s="198">
        <v>1</v>
      </c>
      <c r="I7" s="198">
        <v>2</v>
      </c>
      <c r="J7" s="198">
        <v>1</v>
      </c>
      <c r="K7" s="198">
        <v>0</v>
      </c>
      <c r="L7" s="198">
        <v>2</v>
      </c>
      <c r="M7" s="198">
        <v>0</v>
      </c>
      <c r="N7" s="664">
        <v>0</v>
      </c>
      <c r="O7" s="199">
        <f t="shared" si="1"/>
        <v>6</v>
      </c>
      <c r="P7" s="192"/>
      <c r="Q7" s="192"/>
    </row>
    <row r="8" spans="1:17" ht="13.5" customHeight="1" thickBot="1">
      <c r="A8" s="105"/>
      <c r="B8" s="200" t="s">
        <v>52</v>
      </c>
      <c r="C8" s="187">
        <v>35</v>
      </c>
      <c r="D8" s="198">
        <v>34</v>
      </c>
      <c r="E8" s="201">
        <v>11</v>
      </c>
      <c r="F8" s="654">
        <v>8</v>
      </c>
      <c r="G8" s="201">
        <v>5</v>
      </c>
      <c r="H8" s="201">
        <v>27</v>
      </c>
      <c r="I8" s="201">
        <v>44</v>
      </c>
      <c r="J8" s="201">
        <v>40</v>
      </c>
      <c r="K8" s="201">
        <v>29</v>
      </c>
      <c r="L8" s="201">
        <v>29</v>
      </c>
      <c r="M8" s="201">
        <v>50</v>
      </c>
      <c r="N8" s="665">
        <v>20</v>
      </c>
      <c r="O8" s="202">
        <f t="shared" si="1"/>
        <v>332</v>
      </c>
      <c r="P8" s="192"/>
      <c r="Q8" s="192"/>
    </row>
    <row r="9" spans="1:17" ht="13.5" customHeight="1" thickTop="1">
      <c r="A9" s="813" t="s">
        <v>180</v>
      </c>
      <c r="B9" s="203" t="s">
        <v>49</v>
      </c>
      <c r="C9" s="175">
        <f aca="true" t="shared" si="2" ref="C9:N9">IF(C10="","",SUM(C10:C13))</f>
        <v>36</v>
      </c>
      <c r="D9" s="194">
        <f t="shared" si="2"/>
        <v>43</v>
      </c>
      <c r="E9" s="194">
        <f t="shared" si="2"/>
        <v>25</v>
      </c>
      <c r="F9" s="194">
        <f t="shared" si="2"/>
        <v>48</v>
      </c>
      <c r="G9" s="194">
        <f t="shared" si="2"/>
        <v>17</v>
      </c>
      <c r="H9" s="194">
        <f t="shared" si="2"/>
        <v>40</v>
      </c>
      <c r="I9" s="194">
        <f t="shared" si="2"/>
        <v>29</v>
      </c>
      <c r="J9" s="194">
        <f t="shared" si="2"/>
        <v>46</v>
      </c>
      <c r="K9" s="194">
        <f t="shared" si="2"/>
        <v>24</v>
      </c>
      <c r="L9" s="194">
        <f t="shared" si="2"/>
        <v>34</v>
      </c>
      <c r="M9" s="194">
        <f t="shared" si="2"/>
        <v>14</v>
      </c>
      <c r="N9" s="194">
        <f t="shared" si="2"/>
        <v>31</v>
      </c>
      <c r="O9" s="204">
        <f t="shared" si="1"/>
        <v>387</v>
      </c>
      <c r="P9" s="192"/>
      <c r="Q9" s="192"/>
    </row>
    <row r="10" spans="1:17" ht="13.5" customHeight="1">
      <c r="A10" s="814"/>
      <c r="B10" s="197" t="s">
        <v>50</v>
      </c>
      <c r="C10" s="185">
        <v>28</v>
      </c>
      <c r="D10" s="198">
        <v>22</v>
      </c>
      <c r="E10" s="198">
        <v>24</v>
      </c>
      <c r="F10" s="198">
        <v>19</v>
      </c>
      <c r="G10" s="198">
        <v>12</v>
      </c>
      <c r="H10" s="198">
        <v>30</v>
      </c>
      <c r="I10" s="198">
        <v>22</v>
      </c>
      <c r="J10" s="198">
        <v>20</v>
      </c>
      <c r="K10" s="198">
        <v>21</v>
      </c>
      <c r="L10" s="198">
        <v>14</v>
      </c>
      <c r="M10" s="198">
        <v>12</v>
      </c>
      <c r="N10" s="198">
        <v>21</v>
      </c>
      <c r="O10" s="199">
        <f t="shared" si="1"/>
        <v>245</v>
      </c>
      <c r="P10" s="192"/>
      <c r="Q10" s="192"/>
    </row>
    <row r="11" spans="1:17" ht="13.5" customHeight="1">
      <c r="A11" s="814"/>
      <c r="B11" s="197" t="s">
        <v>51</v>
      </c>
      <c r="C11" s="185">
        <v>6</v>
      </c>
      <c r="D11" s="198">
        <v>20</v>
      </c>
      <c r="E11" s="198">
        <v>0</v>
      </c>
      <c r="F11" s="198">
        <v>29</v>
      </c>
      <c r="G11" s="198">
        <v>5</v>
      </c>
      <c r="H11" s="198">
        <v>10</v>
      </c>
      <c r="I11" s="198">
        <v>7</v>
      </c>
      <c r="J11" s="198">
        <v>19</v>
      </c>
      <c r="K11" s="198">
        <v>0</v>
      </c>
      <c r="L11" s="198">
        <v>15</v>
      </c>
      <c r="M11" s="198">
        <v>1</v>
      </c>
      <c r="N11" s="198">
        <v>8</v>
      </c>
      <c r="O11" s="199">
        <f t="shared" si="1"/>
        <v>120</v>
      </c>
      <c r="P11" s="192"/>
      <c r="Q11" s="192"/>
    </row>
    <row r="12" spans="1:17" ht="13.5" customHeight="1">
      <c r="A12" s="814"/>
      <c r="B12" s="197" t="s">
        <v>80</v>
      </c>
      <c r="C12" s="185">
        <v>0</v>
      </c>
      <c r="D12" s="198">
        <v>0</v>
      </c>
      <c r="E12" s="198">
        <v>0</v>
      </c>
      <c r="F12" s="198">
        <v>0</v>
      </c>
      <c r="G12" s="198">
        <v>0</v>
      </c>
      <c r="H12" s="198">
        <v>0</v>
      </c>
      <c r="I12" s="198">
        <v>0</v>
      </c>
      <c r="J12" s="198">
        <v>0</v>
      </c>
      <c r="K12" s="198">
        <v>0</v>
      </c>
      <c r="L12" s="198">
        <v>0</v>
      </c>
      <c r="M12" s="198">
        <v>1</v>
      </c>
      <c r="N12" s="198">
        <v>0</v>
      </c>
      <c r="O12" s="199">
        <f t="shared" si="1"/>
        <v>1</v>
      </c>
      <c r="P12" s="192"/>
      <c r="Q12" s="192"/>
    </row>
    <row r="13" spans="1:17" ht="13.5" customHeight="1" thickBot="1">
      <c r="A13" s="815"/>
      <c r="B13" s="205" t="s">
        <v>52</v>
      </c>
      <c r="C13" s="187">
        <v>2</v>
      </c>
      <c r="D13" s="198">
        <v>1</v>
      </c>
      <c r="E13" s="201">
        <v>1</v>
      </c>
      <c r="F13" s="201">
        <v>0</v>
      </c>
      <c r="G13" s="201">
        <v>0</v>
      </c>
      <c r="H13" s="201">
        <v>0</v>
      </c>
      <c r="I13" s="201">
        <v>0</v>
      </c>
      <c r="J13" s="201">
        <v>7</v>
      </c>
      <c r="K13" s="201">
        <v>3</v>
      </c>
      <c r="L13" s="201">
        <v>5</v>
      </c>
      <c r="M13" s="201">
        <v>0</v>
      </c>
      <c r="N13" s="201">
        <v>2</v>
      </c>
      <c r="O13" s="202">
        <f t="shared" si="1"/>
        <v>21</v>
      </c>
      <c r="P13" s="192"/>
      <c r="Q13" s="192"/>
    </row>
    <row r="14" spans="1:17" ht="13.5" customHeight="1" thickTop="1">
      <c r="A14" s="813" t="s">
        <v>113</v>
      </c>
      <c r="B14" s="203" t="s">
        <v>49</v>
      </c>
      <c r="C14" s="175">
        <f aca="true" t="shared" si="3" ref="C14:N14">IF(C15="","",SUM(C15:C18))</f>
        <v>18</v>
      </c>
      <c r="D14" s="194">
        <f t="shared" si="3"/>
        <v>26</v>
      </c>
      <c r="E14" s="194">
        <f t="shared" si="3"/>
        <v>12</v>
      </c>
      <c r="F14" s="194">
        <f t="shared" si="3"/>
        <v>24</v>
      </c>
      <c r="G14" s="194">
        <f t="shared" si="3"/>
        <v>31</v>
      </c>
      <c r="H14" s="194">
        <f t="shared" si="3"/>
        <v>17</v>
      </c>
      <c r="I14" s="194">
        <f t="shared" si="3"/>
        <v>27</v>
      </c>
      <c r="J14" s="194">
        <f t="shared" si="3"/>
        <v>33</v>
      </c>
      <c r="K14" s="194">
        <f t="shared" si="3"/>
        <v>17</v>
      </c>
      <c r="L14" s="194">
        <f t="shared" si="3"/>
        <v>24</v>
      </c>
      <c r="M14" s="194">
        <f t="shared" si="3"/>
        <v>15</v>
      </c>
      <c r="N14" s="194">
        <f t="shared" si="3"/>
        <v>18</v>
      </c>
      <c r="O14" s="204">
        <f t="shared" si="1"/>
        <v>262</v>
      </c>
      <c r="P14" s="192"/>
      <c r="Q14" s="192"/>
    </row>
    <row r="15" spans="1:17" ht="13.5" customHeight="1">
      <c r="A15" s="814"/>
      <c r="B15" s="197" t="s">
        <v>50</v>
      </c>
      <c r="C15" s="185">
        <v>12</v>
      </c>
      <c r="D15" s="198">
        <v>12</v>
      </c>
      <c r="E15" s="198">
        <v>10</v>
      </c>
      <c r="F15" s="198">
        <v>6</v>
      </c>
      <c r="G15" s="198">
        <v>7</v>
      </c>
      <c r="H15" s="198">
        <v>17</v>
      </c>
      <c r="I15" s="198">
        <v>13</v>
      </c>
      <c r="J15" s="198">
        <v>21</v>
      </c>
      <c r="K15" s="198">
        <v>17</v>
      </c>
      <c r="L15" s="198">
        <v>6</v>
      </c>
      <c r="M15" s="198">
        <v>13</v>
      </c>
      <c r="N15" s="198">
        <v>13</v>
      </c>
      <c r="O15" s="199">
        <f t="shared" si="1"/>
        <v>147</v>
      </c>
      <c r="P15" s="192"/>
      <c r="Q15" s="192"/>
    </row>
    <row r="16" spans="1:17" ht="13.5" customHeight="1">
      <c r="A16" s="814"/>
      <c r="B16" s="197" t="s">
        <v>51</v>
      </c>
      <c r="C16" s="185">
        <v>6</v>
      </c>
      <c r="D16" s="198">
        <v>14</v>
      </c>
      <c r="E16" s="198">
        <v>2</v>
      </c>
      <c r="F16" s="198">
        <v>18</v>
      </c>
      <c r="G16" s="198">
        <v>24</v>
      </c>
      <c r="H16" s="198">
        <v>0</v>
      </c>
      <c r="I16" s="198">
        <v>14</v>
      </c>
      <c r="J16" s="198">
        <v>12</v>
      </c>
      <c r="K16" s="198">
        <v>0</v>
      </c>
      <c r="L16" s="198">
        <v>17</v>
      </c>
      <c r="M16" s="198">
        <v>1</v>
      </c>
      <c r="N16" s="198">
        <v>5</v>
      </c>
      <c r="O16" s="199">
        <f t="shared" si="1"/>
        <v>113</v>
      </c>
      <c r="P16" s="192"/>
      <c r="Q16" s="192"/>
    </row>
    <row r="17" spans="1:17" ht="13.5" customHeight="1">
      <c r="A17" s="814"/>
      <c r="B17" s="197" t="s">
        <v>80</v>
      </c>
      <c r="C17" s="185">
        <v>0</v>
      </c>
      <c r="D17" s="198">
        <v>0</v>
      </c>
      <c r="E17" s="198">
        <v>0</v>
      </c>
      <c r="F17" s="198">
        <v>0</v>
      </c>
      <c r="G17" s="198">
        <v>0</v>
      </c>
      <c r="H17" s="198">
        <v>0</v>
      </c>
      <c r="I17" s="198">
        <v>0</v>
      </c>
      <c r="J17" s="198">
        <v>0</v>
      </c>
      <c r="K17" s="198">
        <v>0</v>
      </c>
      <c r="L17" s="198">
        <v>1</v>
      </c>
      <c r="M17" s="198">
        <v>0</v>
      </c>
      <c r="N17" s="198">
        <v>0</v>
      </c>
      <c r="O17" s="199">
        <f t="shared" si="1"/>
        <v>1</v>
      </c>
      <c r="P17" s="192"/>
      <c r="Q17" s="192"/>
    </row>
    <row r="18" spans="1:17" ht="13.5" customHeight="1" thickBot="1">
      <c r="A18" s="815"/>
      <c r="B18" s="205" t="s">
        <v>52</v>
      </c>
      <c r="C18" s="187">
        <v>0</v>
      </c>
      <c r="D18" s="201">
        <v>0</v>
      </c>
      <c r="E18" s="201">
        <v>0</v>
      </c>
      <c r="F18" s="201">
        <v>0</v>
      </c>
      <c r="G18" s="201">
        <v>0</v>
      </c>
      <c r="H18" s="201">
        <v>0</v>
      </c>
      <c r="I18" s="201">
        <v>0</v>
      </c>
      <c r="J18" s="201">
        <v>0</v>
      </c>
      <c r="K18" s="201">
        <v>0</v>
      </c>
      <c r="L18" s="201">
        <v>0</v>
      </c>
      <c r="M18" s="201">
        <v>1</v>
      </c>
      <c r="N18" s="201">
        <v>0</v>
      </c>
      <c r="O18" s="202">
        <f t="shared" si="1"/>
        <v>1</v>
      </c>
      <c r="P18" s="192"/>
      <c r="Q18" s="192"/>
    </row>
    <row r="19" spans="1:17" ht="13.5" customHeight="1" thickTop="1">
      <c r="A19" s="816" t="s">
        <v>181</v>
      </c>
      <c r="B19" s="193" t="s">
        <v>49</v>
      </c>
      <c r="C19" s="178">
        <f aca="true" t="shared" si="4" ref="C19:N19">IF(C20="","",SUM(C20:C23))</f>
        <v>15</v>
      </c>
      <c r="D19" s="194">
        <f t="shared" si="4"/>
        <v>16</v>
      </c>
      <c r="E19" s="194">
        <f t="shared" si="4"/>
        <v>8</v>
      </c>
      <c r="F19" s="194">
        <f t="shared" si="4"/>
        <v>36</v>
      </c>
      <c r="G19" s="194">
        <f t="shared" si="4"/>
        <v>6</v>
      </c>
      <c r="H19" s="194">
        <f t="shared" si="4"/>
        <v>12</v>
      </c>
      <c r="I19" s="194">
        <f t="shared" si="4"/>
        <v>32</v>
      </c>
      <c r="J19" s="194">
        <f t="shared" si="4"/>
        <v>18</v>
      </c>
      <c r="K19" s="194">
        <f t="shared" si="4"/>
        <v>9</v>
      </c>
      <c r="L19" s="194">
        <f t="shared" si="4"/>
        <v>7</v>
      </c>
      <c r="M19" s="194">
        <f t="shared" si="4"/>
        <v>23</v>
      </c>
      <c r="N19" s="194">
        <f t="shared" si="4"/>
        <v>9</v>
      </c>
      <c r="O19" s="204">
        <f t="shared" si="1"/>
        <v>191</v>
      </c>
      <c r="P19" s="192"/>
      <c r="Q19" s="192"/>
    </row>
    <row r="20" spans="1:17" ht="13.5" customHeight="1">
      <c r="A20" s="816"/>
      <c r="B20" s="197" t="s">
        <v>50</v>
      </c>
      <c r="C20" s="185">
        <v>11</v>
      </c>
      <c r="D20" s="198">
        <v>16</v>
      </c>
      <c r="E20" s="198">
        <v>8</v>
      </c>
      <c r="F20" s="198">
        <v>11</v>
      </c>
      <c r="G20" s="198">
        <v>6</v>
      </c>
      <c r="H20" s="198">
        <v>12</v>
      </c>
      <c r="I20" s="198">
        <v>8</v>
      </c>
      <c r="J20" s="198">
        <v>11</v>
      </c>
      <c r="K20" s="198">
        <v>9</v>
      </c>
      <c r="L20" s="198">
        <v>5</v>
      </c>
      <c r="M20" s="198">
        <v>9</v>
      </c>
      <c r="N20" s="198">
        <v>9</v>
      </c>
      <c r="O20" s="199">
        <f t="shared" si="1"/>
        <v>115</v>
      </c>
      <c r="P20" s="192"/>
      <c r="Q20" s="192"/>
    </row>
    <row r="21" spans="1:17" ht="13.5" customHeight="1">
      <c r="A21" s="816"/>
      <c r="B21" s="197" t="s">
        <v>51</v>
      </c>
      <c r="C21" s="185">
        <v>4</v>
      </c>
      <c r="D21" s="198">
        <v>0</v>
      </c>
      <c r="E21" s="198">
        <v>0</v>
      </c>
      <c r="F21" s="198">
        <v>24</v>
      </c>
      <c r="G21" s="198">
        <v>0</v>
      </c>
      <c r="H21" s="198">
        <v>0</v>
      </c>
      <c r="I21" s="198">
        <v>24</v>
      </c>
      <c r="J21" s="198">
        <v>6</v>
      </c>
      <c r="K21" s="198">
        <v>0</v>
      </c>
      <c r="L21" s="198">
        <v>0</v>
      </c>
      <c r="M21" s="198">
        <v>14</v>
      </c>
      <c r="N21" s="198">
        <v>0</v>
      </c>
      <c r="O21" s="199">
        <f t="shared" si="1"/>
        <v>72</v>
      </c>
      <c r="P21" s="192"/>
      <c r="Q21" s="192"/>
    </row>
    <row r="22" spans="1:17" ht="13.5" customHeight="1">
      <c r="A22" s="105"/>
      <c r="B22" s="197" t="s">
        <v>80</v>
      </c>
      <c r="C22" s="185">
        <v>0</v>
      </c>
      <c r="D22" s="198">
        <v>0</v>
      </c>
      <c r="E22" s="198">
        <v>0</v>
      </c>
      <c r="F22" s="198">
        <v>0</v>
      </c>
      <c r="G22" s="198">
        <v>0</v>
      </c>
      <c r="H22" s="198">
        <v>0</v>
      </c>
      <c r="I22" s="198">
        <v>0</v>
      </c>
      <c r="J22" s="198">
        <v>0</v>
      </c>
      <c r="K22" s="198">
        <v>0</v>
      </c>
      <c r="L22" s="198">
        <v>0</v>
      </c>
      <c r="M22" s="198">
        <v>0</v>
      </c>
      <c r="N22" s="198">
        <v>0</v>
      </c>
      <c r="O22" s="199">
        <f t="shared" si="1"/>
        <v>0</v>
      </c>
      <c r="P22" s="192"/>
      <c r="Q22" s="192"/>
    </row>
    <row r="23" spans="1:17" ht="13.5" customHeight="1" thickBot="1">
      <c r="A23" s="107"/>
      <c r="B23" s="205" t="s">
        <v>52</v>
      </c>
      <c r="C23" s="187">
        <v>0</v>
      </c>
      <c r="D23" s="201">
        <v>0</v>
      </c>
      <c r="E23" s="201">
        <v>0</v>
      </c>
      <c r="F23" s="201">
        <v>1</v>
      </c>
      <c r="G23" s="201">
        <v>0</v>
      </c>
      <c r="H23" s="201">
        <v>0</v>
      </c>
      <c r="I23" s="201">
        <v>0</v>
      </c>
      <c r="J23" s="201">
        <v>1</v>
      </c>
      <c r="K23" s="201">
        <v>0</v>
      </c>
      <c r="L23" s="201">
        <v>2</v>
      </c>
      <c r="M23" s="201">
        <v>0</v>
      </c>
      <c r="N23" s="201">
        <v>0</v>
      </c>
      <c r="O23" s="202">
        <f t="shared" si="1"/>
        <v>4</v>
      </c>
      <c r="P23" s="192"/>
      <c r="Q23" s="192"/>
    </row>
    <row r="24" spans="1:17" ht="13.5" customHeight="1" thickTop="1">
      <c r="A24" s="817" t="s">
        <v>182</v>
      </c>
      <c r="B24" s="193" t="s">
        <v>49</v>
      </c>
      <c r="C24" s="175">
        <f aca="true" t="shared" si="5" ref="C24:N24">IF(C25="","",SUM(C25:C28))</f>
        <v>5</v>
      </c>
      <c r="D24" s="194">
        <f t="shared" si="5"/>
        <v>8</v>
      </c>
      <c r="E24" s="194">
        <f t="shared" si="5"/>
        <v>7</v>
      </c>
      <c r="F24" s="194">
        <f t="shared" si="5"/>
        <v>8</v>
      </c>
      <c r="G24" s="194">
        <f t="shared" si="5"/>
        <v>13</v>
      </c>
      <c r="H24" s="194">
        <f t="shared" si="5"/>
        <v>8</v>
      </c>
      <c r="I24" s="194">
        <f t="shared" si="5"/>
        <v>4</v>
      </c>
      <c r="J24" s="194">
        <f t="shared" si="5"/>
        <v>8</v>
      </c>
      <c r="K24" s="194">
        <f t="shared" si="5"/>
        <v>5</v>
      </c>
      <c r="L24" s="194">
        <f t="shared" si="5"/>
        <v>8</v>
      </c>
      <c r="M24" s="194">
        <f t="shared" si="5"/>
        <v>4</v>
      </c>
      <c r="N24" s="194">
        <f t="shared" si="5"/>
        <v>7</v>
      </c>
      <c r="O24" s="204">
        <f t="shared" si="1"/>
        <v>85</v>
      </c>
      <c r="P24" s="192"/>
      <c r="Q24" s="192"/>
    </row>
    <row r="25" spans="1:17" ht="13.5" customHeight="1">
      <c r="A25" s="816"/>
      <c r="B25" s="197" t="s">
        <v>50</v>
      </c>
      <c r="C25" s="185">
        <v>5</v>
      </c>
      <c r="D25" s="198">
        <v>4</v>
      </c>
      <c r="E25" s="198">
        <v>7</v>
      </c>
      <c r="F25" s="198">
        <v>5</v>
      </c>
      <c r="G25" s="198">
        <v>3</v>
      </c>
      <c r="H25" s="198">
        <v>5</v>
      </c>
      <c r="I25" s="198">
        <v>4</v>
      </c>
      <c r="J25" s="198">
        <v>8</v>
      </c>
      <c r="K25" s="198">
        <v>3</v>
      </c>
      <c r="L25" s="198">
        <v>0</v>
      </c>
      <c r="M25" s="198">
        <v>4</v>
      </c>
      <c r="N25" s="198">
        <v>2</v>
      </c>
      <c r="O25" s="199">
        <f t="shared" si="1"/>
        <v>50</v>
      </c>
      <c r="P25" s="192"/>
      <c r="Q25" s="192"/>
    </row>
    <row r="26" spans="1:17" ht="13.5" customHeight="1">
      <c r="A26" s="816"/>
      <c r="B26" s="197" t="s">
        <v>51</v>
      </c>
      <c r="C26" s="185">
        <v>0</v>
      </c>
      <c r="D26" s="198">
        <v>4</v>
      </c>
      <c r="E26" s="198">
        <v>0</v>
      </c>
      <c r="F26" s="198">
        <v>0</v>
      </c>
      <c r="G26" s="198">
        <v>10</v>
      </c>
      <c r="H26" s="198">
        <v>0</v>
      </c>
      <c r="I26" s="198">
        <v>0</v>
      </c>
      <c r="J26" s="198">
        <v>0</v>
      </c>
      <c r="K26" s="198">
        <v>0</v>
      </c>
      <c r="L26" s="198">
        <v>8</v>
      </c>
      <c r="M26" s="198">
        <v>0</v>
      </c>
      <c r="N26" s="198">
        <v>5</v>
      </c>
      <c r="O26" s="199">
        <f t="shared" si="1"/>
        <v>27</v>
      </c>
      <c r="P26" s="192"/>
      <c r="Q26" s="192"/>
    </row>
    <row r="27" spans="1:17" ht="13.5" customHeight="1">
      <c r="A27" s="105"/>
      <c r="B27" s="197" t="s">
        <v>80</v>
      </c>
      <c r="C27" s="185">
        <v>0</v>
      </c>
      <c r="D27" s="198">
        <v>0</v>
      </c>
      <c r="E27" s="198">
        <v>0</v>
      </c>
      <c r="F27" s="198">
        <v>0</v>
      </c>
      <c r="G27" s="198">
        <v>0</v>
      </c>
      <c r="H27" s="198">
        <v>0</v>
      </c>
      <c r="I27" s="198">
        <v>0</v>
      </c>
      <c r="J27" s="198">
        <v>0</v>
      </c>
      <c r="K27" s="198">
        <v>0</v>
      </c>
      <c r="L27" s="198">
        <v>0</v>
      </c>
      <c r="M27" s="198">
        <v>0</v>
      </c>
      <c r="N27" s="198">
        <v>0</v>
      </c>
      <c r="O27" s="199">
        <f t="shared" si="1"/>
        <v>0</v>
      </c>
      <c r="P27" s="192"/>
      <c r="Q27" s="192"/>
    </row>
    <row r="28" spans="1:17" ht="13.5" customHeight="1" thickBot="1">
      <c r="A28" s="105"/>
      <c r="B28" s="200" t="s">
        <v>52</v>
      </c>
      <c r="C28" s="187">
        <v>0</v>
      </c>
      <c r="D28" s="201">
        <v>0</v>
      </c>
      <c r="E28" s="201">
        <v>0</v>
      </c>
      <c r="F28" s="201">
        <v>3</v>
      </c>
      <c r="G28" s="201">
        <v>0</v>
      </c>
      <c r="H28" s="201">
        <v>3</v>
      </c>
      <c r="I28" s="201">
        <v>0</v>
      </c>
      <c r="J28" s="201">
        <v>0</v>
      </c>
      <c r="K28" s="201">
        <v>2</v>
      </c>
      <c r="L28" s="201">
        <v>0</v>
      </c>
      <c r="M28" s="201">
        <v>0</v>
      </c>
      <c r="N28" s="201">
        <v>0</v>
      </c>
      <c r="O28" s="206">
        <f t="shared" si="1"/>
        <v>8</v>
      </c>
      <c r="P28" s="192"/>
      <c r="Q28" s="192"/>
    </row>
    <row r="29" spans="1:17" ht="13.5" customHeight="1" thickTop="1">
      <c r="A29" s="106"/>
      <c r="B29" s="203" t="s">
        <v>49</v>
      </c>
      <c r="C29" s="178">
        <f aca="true" t="shared" si="6" ref="C29:N29">IF(C30="","",SUM(C30:C33))</f>
        <v>5</v>
      </c>
      <c r="D29" s="194">
        <f t="shared" si="6"/>
        <v>4</v>
      </c>
      <c r="E29" s="194">
        <f t="shared" si="6"/>
        <v>2</v>
      </c>
      <c r="F29" s="194">
        <f t="shared" si="6"/>
        <v>6</v>
      </c>
      <c r="G29" s="194">
        <f t="shared" si="6"/>
        <v>9</v>
      </c>
      <c r="H29" s="194">
        <f t="shared" si="6"/>
        <v>7</v>
      </c>
      <c r="I29" s="194">
        <f t="shared" si="6"/>
        <v>6</v>
      </c>
      <c r="J29" s="194">
        <f t="shared" si="6"/>
        <v>1</v>
      </c>
      <c r="K29" s="194">
        <f t="shared" si="6"/>
        <v>4</v>
      </c>
      <c r="L29" s="194">
        <f t="shared" si="6"/>
        <v>3</v>
      </c>
      <c r="M29" s="194">
        <f t="shared" si="6"/>
        <v>2</v>
      </c>
      <c r="N29" s="194">
        <f t="shared" si="6"/>
        <v>4</v>
      </c>
      <c r="O29" s="207">
        <f t="shared" si="1"/>
        <v>53</v>
      </c>
      <c r="P29" s="192"/>
      <c r="Q29" s="192"/>
    </row>
    <row r="30" spans="1:17" ht="13.5" customHeight="1">
      <c r="A30" s="105"/>
      <c r="B30" s="197" t="s">
        <v>50</v>
      </c>
      <c r="C30" s="185">
        <v>5</v>
      </c>
      <c r="D30" s="198">
        <v>4</v>
      </c>
      <c r="E30" s="198">
        <v>2</v>
      </c>
      <c r="F30" s="198">
        <v>6</v>
      </c>
      <c r="G30" s="198">
        <v>9</v>
      </c>
      <c r="H30" s="198">
        <v>7</v>
      </c>
      <c r="I30" s="198">
        <v>6</v>
      </c>
      <c r="J30" s="198">
        <v>1</v>
      </c>
      <c r="K30" s="198">
        <v>4</v>
      </c>
      <c r="L30" s="198">
        <v>3</v>
      </c>
      <c r="M30" s="198">
        <v>2</v>
      </c>
      <c r="N30" s="198">
        <v>4</v>
      </c>
      <c r="O30" s="199">
        <f t="shared" si="1"/>
        <v>53</v>
      </c>
      <c r="P30" s="192"/>
      <c r="Q30" s="192"/>
    </row>
    <row r="31" spans="1:17" ht="13.5" customHeight="1">
      <c r="A31" s="105" t="s">
        <v>114</v>
      </c>
      <c r="B31" s="197" t="s">
        <v>51</v>
      </c>
      <c r="C31" s="185">
        <v>0</v>
      </c>
      <c r="D31" s="198">
        <v>0</v>
      </c>
      <c r="E31" s="198">
        <v>0</v>
      </c>
      <c r="F31" s="198">
        <v>0</v>
      </c>
      <c r="G31" s="198">
        <v>0</v>
      </c>
      <c r="H31" s="198">
        <v>0</v>
      </c>
      <c r="I31" s="198">
        <v>0</v>
      </c>
      <c r="J31" s="198">
        <v>0</v>
      </c>
      <c r="K31" s="198">
        <v>0</v>
      </c>
      <c r="L31" s="198">
        <v>0</v>
      </c>
      <c r="M31" s="198">
        <v>0</v>
      </c>
      <c r="N31" s="198">
        <v>0</v>
      </c>
      <c r="O31" s="199">
        <f t="shared" si="1"/>
        <v>0</v>
      </c>
      <c r="P31" s="192"/>
      <c r="Q31" s="192"/>
    </row>
    <row r="32" spans="1:17" ht="13.5" customHeight="1">
      <c r="A32" s="105"/>
      <c r="B32" s="197" t="s">
        <v>80</v>
      </c>
      <c r="C32" s="185">
        <v>0</v>
      </c>
      <c r="D32" s="198">
        <v>0</v>
      </c>
      <c r="E32" s="198">
        <v>0</v>
      </c>
      <c r="F32" s="198">
        <v>0</v>
      </c>
      <c r="G32" s="198">
        <v>0</v>
      </c>
      <c r="H32" s="198">
        <v>0</v>
      </c>
      <c r="I32" s="198">
        <v>0</v>
      </c>
      <c r="J32" s="198">
        <v>0</v>
      </c>
      <c r="K32" s="198">
        <v>0</v>
      </c>
      <c r="L32" s="198">
        <v>0</v>
      </c>
      <c r="M32" s="198">
        <v>0</v>
      </c>
      <c r="N32" s="198">
        <v>0</v>
      </c>
      <c r="O32" s="199">
        <f t="shared" si="1"/>
        <v>0</v>
      </c>
      <c r="P32" s="192"/>
      <c r="Q32" s="192"/>
    </row>
    <row r="33" spans="1:17" ht="13.5" customHeight="1" thickBot="1">
      <c r="A33" s="107"/>
      <c r="B33" s="205" t="s">
        <v>52</v>
      </c>
      <c r="C33" s="187">
        <v>0</v>
      </c>
      <c r="D33" s="201">
        <v>0</v>
      </c>
      <c r="E33" s="201">
        <v>0</v>
      </c>
      <c r="F33" s="201">
        <v>0</v>
      </c>
      <c r="G33" s="201">
        <v>0</v>
      </c>
      <c r="H33" s="201">
        <v>0</v>
      </c>
      <c r="I33" s="201">
        <v>0</v>
      </c>
      <c r="J33" s="201">
        <v>0</v>
      </c>
      <c r="K33" s="201">
        <v>0</v>
      </c>
      <c r="L33" s="201">
        <v>0</v>
      </c>
      <c r="M33" s="201">
        <v>0</v>
      </c>
      <c r="N33" s="201">
        <v>0</v>
      </c>
      <c r="O33" s="206">
        <f t="shared" si="1"/>
        <v>0</v>
      </c>
      <c r="P33" s="192"/>
      <c r="Q33" s="192"/>
    </row>
    <row r="34" spans="1:17" ht="13.5" customHeight="1" thickTop="1">
      <c r="A34" s="816" t="s">
        <v>47</v>
      </c>
      <c r="B34" s="203" t="s">
        <v>49</v>
      </c>
      <c r="C34" s="175">
        <f>IF(C4="","",C29+C24+C19+C14+C9+C4)</f>
        <v>285</v>
      </c>
      <c r="D34" s="248">
        <f>IF(D4="","",D29+D24+D19+D14+D9+D4)</f>
        <v>405</v>
      </c>
      <c r="E34" s="248">
        <f>IF(E4="","",E29+E24+E19+E14+E9+E4)</f>
        <v>226</v>
      </c>
      <c r="F34" s="248">
        <f aca="true" t="shared" si="7" ref="F34:N34">IF(F4="","",F29+F24+F19+F14+F9+F4)</f>
        <v>307</v>
      </c>
      <c r="G34" s="248">
        <f t="shared" si="7"/>
        <v>319</v>
      </c>
      <c r="H34" s="248">
        <f t="shared" si="7"/>
        <v>295</v>
      </c>
      <c r="I34" s="248">
        <f t="shared" si="7"/>
        <v>350</v>
      </c>
      <c r="J34" s="248">
        <f t="shared" si="7"/>
        <v>467</v>
      </c>
      <c r="K34" s="248">
        <f t="shared" si="7"/>
        <v>225</v>
      </c>
      <c r="L34" s="248">
        <f t="shared" si="7"/>
        <v>364</v>
      </c>
      <c r="M34" s="248">
        <f t="shared" si="7"/>
        <v>269</v>
      </c>
      <c r="N34" s="248">
        <f t="shared" si="7"/>
        <v>254</v>
      </c>
      <c r="O34" s="207">
        <f t="shared" si="1"/>
        <v>3766</v>
      </c>
      <c r="P34" s="192"/>
      <c r="Q34" s="192"/>
    </row>
    <row r="35" spans="1:17" ht="13.5" customHeight="1">
      <c r="A35" s="816"/>
      <c r="B35" s="197" t="s">
        <v>203</v>
      </c>
      <c r="C35" s="178">
        <f>IF(C5="","",C30+C25+C20+C15+C10+C5)</f>
        <v>113</v>
      </c>
      <c r="D35" s="262">
        <f aca="true" t="shared" si="8" ref="D35:N35">IF(D5="","",D30+D25+D20+D15+D10+D5)</f>
        <v>161</v>
      </c>
      <c r="E35" s="262">
        <f t="shared" si="8"/>
        <v>132</v>
      </c>
      <c r="F35" s="262">
        <f t="shared" si="8"/>
        <v>105</v>
      </c>
      <c r="G35" s="262">
        <f t="shared" si="8"/>
        <v>149</v>
      </c>
      <c r="H35" s="262">
        <f t="shared" si="8"/>
        <v>143</v>
      </c>
      <c r="I35" s="262">
        <f t="shared" si="8"/>
        <v>149</v>
      </c>
      <c r="J35" s="262">
        <f t="shared" si="8"/>
        <v>174</v>
      </c>
      <c r="K35" s="262">
        <f t="shared" si="8"/>
        <v>116</v>
      </c>
      <c r="L35" s="262">
        <f t="shared" si="8"/>
        <v>102</v>
      </c>
      <c r="M35" s="262">
        <f t="shared" si="8"/>
        <v>125</v>
      </c>
      <c r="N35" s="262">
        <f t="shared" si="8"/>
        <v>100</v>
      </c>
      <c r="O35" s="199">
        <f t="shared" si="1"/>
        <v>1569</v>
      </c>
      <c r="P35" s="192"/>
      <c r="Q35" s="192"/>
    </row>
    <row r="36" spans="1:17" ht="13.5" customHeight="1">
      <c r="A36" s="816"/>
      <c r="B36" s="197" t="s">
        <v>51</v>
      </c>
      <c r="C36" s="178">
        <f>IF(C6="","",C31+C26+C21+C16+C11+C6)</f>
        <v>135</v>
      </c>
      <c r="D36" s="262">
        <f aca="true" t="shared" si="9" ref="D36:N36">IF(D6="","",D31+D26+D21+D16+D11+D6)</f>
        <v>209</v>
      </c>
      <c r="E36" s="262">
        <f t="shared" si="9"/>
        <v>82</v>
      </c>
      <c r="F36" s="262">
        <f t="shared" si="9"/>
        <v>190</v>
      </c>
      <c r="G36" s="262">
        <f t="shared" si="9"/>
        <v>165</v>
      </c>
      <c r="H36" s="262">
        <f t="shared" si="9"/>
        <v>121</v>
      </c>
      <c r="I36" s="262">
        <f t="shared" si="9"/>
        <v>155</v>
      </c>
      <c r="J36" s="262">
        <f t="shared" si="9"/>
        <v>244</v>
      </c>
      <c r="K36" s="262">
        <f t="shared" si="9"/>
        <v>75</v>
      </c>
      <c r="L36" s="262">
        <f t="shared" si="9"/>
        <v>223</v>
      </c>
      <c r="M36" s="262">
        <f t="shared" si="9"/>
        <v>92</v>
      </c>
      <c r="N36" s="262">
        <f t="shared" si="9"/>
        <v>132</v>
      </c>
      <c r="O36" s="199">
        <f t="shared" si="1"/>
        <v>1823</v>
      </c>
      <c r="P36" s="192"/>
      <c r="Q36" s="192"/>
    </row>
    <row r="37" spans="1:17" ht="13.5" customHeight="1">
      <c r="A37" s="105"/>
      <c r="B37" s="197" t="s">
        <v>80</v>
      </c>
      <c r="C37" s="178">
        <f>IF(C7="","",C32+C27+C22+C17+C12+C7)</f>
        <v>0</v>
      </c>
      <c r="D37" s="262">
        <f aca="true" t="shared" si="10" ref="D37:N37">IF(D7="","",D32+D27+D22+D17+D12+D7)</f>
        <v>0</v>
      </c>
      <c r="E37" s="262">
        <f t="shared" si="10"/>
        <v>0</v>
      </c>
      <c r="F37" s="262">
        <f t="shared" si="10"/>
        <v>0</v>
      </c>
      <c r="G37" s="262">
        <f t="shared" si="10"/>
        <v>0</v>
      </c>
      <c r="H37" s="262">
        <f t="shared" si="10"/>
        <v>1</v>
      </c>
      <c r="I37" s="262">
        <f t="shared" si="10"/>
        <v>2</v>
      </c>
      <c r="J37" s="262">
        <f t="shared" si="10"/>
        <v>1</v>
      </c>
      <c r="K37" s="262">
        <f t="shared" si="10"/>
        <v>0</v>
      </c>
      <c r="L37" s="262">
        <f t="shared" si="10"/>
        <v>3</v>
      </c>
      <c r="M37" s="262">
        <f t="shared" si="10"/>
        <v>1</v>
      </c>
      <c r="N37" s="262">
        <f t="shared" si="10"/>
        <v>0</v>
      </c>
      <c r="O37" s="199">
        <f t="shared" si="1"/>
        <v>8</v>
      </c>
      <c r="P37" s="192"/>
      <c r="Q37" s="192"/>
    </row>
    <row r="38" spans="1:17" ht="13.5" customHeight="1" thickBot="1">
      <c r="A38" s="108"/>
      <c r="B38" s="208" t="s">
        <v>52</v>
      </c>
      <c r="C38" s="209">
        <f>IF(C8="","",C33+C28+C23+C18+C13+C8)</f>
        <v>37</v>
      </c>
      <c r="D38" s="609">
        <f aca="true" t="shared" si="11" ref="D38:N38">IF(D8="","",D33+D28+D23+D18+D13+D8)</f>
        <v>35</v>
      </c>
      <c r="E38" s="609">
        <f t="shared" si="11"/>
        <v>12</v>
      </c>
      <c r="F38" s="609">
        <f t="shared" si="11"/>
        <v>12</v>
      </c>
      <c r="G38" s="609">
        <f t="shared" si="11"/>
        <v>5</v>
      </c>
      <c r="H38" s="609">
        <f t="shared" si="11"/>
        <v>30</v>
      </c>
      <c r="I38" s="609">
        <f t="shared" si="11"/>
        <v>44</v>
      </c>
      <c r="J38" s="609">
        <f t="shared" si="11"/>
        <v>48</v>
      </c>
      <c r="K38" s="609">
        <f t="shared" si="11"/>
        <v>34</v>
      </c>
      <c r="L38" s="609">
        <f t="shared" si="11"/>
        <v>36</v>
      </c>
      <c r="M38" s="609">
        <f t="shared" si="11"/>
        <v>51</v>
      </c>
      <c r="N38" s="609">
        <f t="shared" si="11"/>
        <v>22</v>
      </c>
      <c r="O38" s="210">
        <f t="shared" si="1"/>
        <v>366</v>
      </c>
      <c r="P38" s="192"/>
      <c r="Q38" s="192"/>
    </row>
    <row r="39" spans="1:17" ht="13.5" customHeight="1">
      <c r="A39" s="778"/>
      <c r="B39" s="192"/>
      <c r="C39" s="191"/>
      <c r="D39" s="191"/>
      <c r="E39" s="191"/>
      <c r="F39" s="191"/>
      <c r="G39" s="191"/>
      <c r="H39" s="191"/>
      <c r="I39" s="191"/>
      <c r="J39" s="191"/>
      <c r="K39" s="191"/>
      <c r="L39" s="191"/>
      <c r="M39" s="191"/>
      <c r="N39" s="191"/>
      <c r="O39" s="786" t="s">
        <v>204</v>
      </c>
      <c r="P39" s="192"/>
      <c r="Q39" s="192"/>
    </row>
    <row r="40" spans="1:17" ht="13.5">
      <c r="A40" s="192"/>
      <c r="B40" s="192"/>
      <c r="C40" s="191"/>
      <c r="D40" s="191"/>
      <c r="E40" s="191"/>
      <c r="F40" s="191"/>
      <c r="G40" s="191"/>
      <c r="H40" s="191"/>
      <c r="I40" s="191"/>
      <c r="J40" s="191"/>
      <c r="K40" s="191"/>
      <c r="L40" s="191"/>
      <c r="M40" s="191"/>
      <c r="N40" s="191"/>
      <c r="O40" s="191"/>
      <c r="P40" s="192"/>
      <c r="Q40" s="192"/>
    </row>
    <row r="41" spans="1:17" ht="13.5">
      <c r="A41" s="192"/>
      <c r="B41" s="192"/>
      <c r="C41" s="191"/>
      <c r="D41" s="191"/>
      <c r="E41" s="191"/>
      <c r="F41" s="191"/>
      <c r="G41" s="191"/>
      <c r="H41" s="191"/>
      <c r="I41" s="191"/>
      <c r="J41" s="191"/>
      <c r="K41" s="191"/>
      <c r="L41" s="191"/>
      <c r="M41" s="191"/>
      <c r="N41" s="191"/>
      <c r="O41" s="191"/>
      <c r="P41" s="192"/>
      <c r="Q41" s="192"/>
    </row>
    <row r="42" spans="1:17" ht="13.5">
      <c r="A42" s="192"/>
      <c r="B42" s="192"/>
      <c r="C42" s="191"/>
      <c r="D42" s="191"/>
      <c r="E42" s="191"/>
      <c r="F42" s="191"/>
      <c r="G42" s="191"/>
      <c r="H42" s="191"/>
      <c r="I42" s="191"/>
      <c r="J42" s="191"/>
      <c r="K42" s="191"/>
      <c r="L42" s="191"/>
      <c r="M42" s="191"/>
      <c r="N42" s="191"/>
      <c r="O42" s="191"/>
      <c r="P42" s="192"/>
      <c r="Q42" s="192"/>
    </row>
    <row r="43" spans="1:17" ht="13.5">
      <c r="A43" s="192"/>
      <c r="B43" s="192"/>
      <c r="C43" s="191"/>
      <c r="D43" s="191"/>
      <c r="E43" s="191"/>
      <c r="F43" s="191"/>
      <c r="G43" s="191"/>
      <c r="H43" s="191"/>
      <c r="I43" s="191"/>
      <c r="J43" s="191"/>
      <c r="K43" s="191"/>
      <c r="L43" s="191"/>
      <c r="M43" s="191"/>
      <c r="N43" s="191"/>
      <c r="O43" s="191"/>
      <c r="P43" s="192"/>
      <c r="Q43" s="192"/>
    </row>
    <row r="44" spans="1:17" ht="13.5">
      <c r="A44" s="192"/>
      <c r="B44" s="192"/>
      <c r="C44" s="191"/>
      <c r="D44" s="191"/>
      <c r="E44" s="191"/>
      <c r="F44" s="191"/>
      <c r="G44" s="191"/>
      <c r="H44" s="191"/>
      <c r="I44" s="191"/>
      <c r="J44" s="191"/>
      <c r="K44" s="191"/>
      <c r="L44" s="191"/>
      <c r="M44" s="191"/>
      <c r="N44" s="191"/>
      <c r="O44" s="191"/>
      <c r="P44" s="192"/>
      <c r="Q44" s="192"/>
    </row>
    <row r="45" spans="1:17" ht="13.5">
      <c r="A45" s="192"/>
      <c r="B45" s="192"/>
      <c r="C45" s="191"/>
      <c r="D45" s="191"/>
      <c r="E45" s="191"/>
      <c r="F45" s="191"/>
      <c r="G45" s="191"/>
      <c r="H45" s="191"/>
      <c r="I45" s="191"/>
      <c r="J45" s="191"/>
      <c r="K45" s="191"/>
      <c r="L45" s="191"/>
      <c r="M45" s="191"/>
      <c r="N45" s="191"/>
      <c r="O45" s="191"/>
      <c r="P45" s="192"/>
      <c r="Q45" s="192"/>
    </row>
    <row r="46" spans="1:17" ht="13.5">
      <c r="A46" s="192"/>
      <c r="B46" s="192"/>
      <c r="C46" s="191"/>
      <c r="D46" s="191"/>
      <c r="E46" s="191"/>
      <c r="F46" s="191"/>
      <c r="G46" s="191"/>
      <c r="H46" s="191"/>
      <c r="I46" s="191"/>
      <c r="J46" s="191"/>
      <c r="K46" s="191"/>
      <c r="L46" s="191"/>
      <c r="M46" s="191"/>
      <c r="N46" s="191"/>
      <c r="O46" s="191"/>
      <c r="P46" s="192"/>
      <c r="Q46" s="192"/>
    </row>
    <row r="47" spans="1:17" ht="13.5">
      <c r="A47" s="192"/>
      <c r="B47" s="192"/>
      <c r="C47" s="191"/>
      <c r="D47" s="191"/>
      <c r="E47" s="191"/>
      <c r="F47" s="191"/>
      <c r="G47" s="191"/>
      <c r="H47" s="191"/>
      <c r="I47" s="191"/>
      <c r="J47" s="191"/>
      <c r="K47" s="191"/>
      <c r="L47" s="191"/>
      <c r="M47" s="191"/>
      <c r="N47" s="191"/>
      <c r="O47" s="191"/>
      <c r="P47" s="192"/>
      <c r="Q47" s="192"/>
    </row>
    <row r="48" spans="1:17" ht="13.5">
      <c r="A48" s="192"/>
      <c r="B48" s="192"/>
      <c r="C48" s="191"/>
      <c r="D48" s="191"/>
      <c r="E48" s="191"/>
      <c r="F48" s="191"/>
      <c r="G48" s="191"/>
      <c r="H48" s="191"/>
      <c r="I48" s="191"/>
      <c r="J48" s="191"/>
      <c r="K48" s="191"/>
      <c r="L48" s="191"/>
      <c r="M48" s="191"/>
      <c r="N48" s="191"/>
      <c r="O48" s="191"/>
      <c r="P48" s="192"/>
      <c r="Q48" s="192"/>
    </row>
    <row r="49" spans="1:17" ht="13.5">
      <c r="A49" s="192"/>
      <c r="B49" s="192"/>
      <c r="C49" s="192"/>
      <c r="D49" s="192"/>
      <c r="E49" s="192"/>
      <c r="F49" s="192"/>
      <c r="G49" s="192"/>
      <c r="H49" s="192"/>
      <c r="I49" s="192"/>
      <c r="J49" s="192"/>
      <c r="K49" s="192"/>
      <c r="L49" s="192"/>
      <c r="M49" s="192"/>
      <c r="N49" s="192"/>
      <c r="O49" s="192"/>
      <c r="P49" s="192"/>
      <c r="Q49" s="192"/>
    </row>
    <row r="50" spans="1:17" ht="13.5">
      <c r="A50" s="192"/>
      <c r="B50" s="192"/>
      <c r="C50" s="192"/>
      <c r="D50" s="192"/>
      <c r="E50" s="192"/>
      <c r="F50" s="192"/>
      <c r="G50" s="192"/>
      <c r="H50" s="192"/>
      <c r="I50" s="192"/>
      <c r="J50" s="192"/>
      <c r="K50" s="192"/>
      <c r="L50" s="192"/>
      <c r="M50" s="192"/>
      <c r="N50" s="192"/>
      <c r="O50" s="192"/>
      <c r="P50" s="192"/>
      <c r="Q50" s="192"/>
    </row>
    <row r="51" spans="1:17" ht="13.5">
      <c r="A51" s="192"/>
      <c r="B51" s="192"/>
      <c r="C51" s="192"/>
      <c r="D51" s="192"/>
      <c r="E51" s="192"/>
      <c r="F51" s="192"/>
      <c r="G51" s="192"/>
      <c r="H51" s="192"/>
      <c r="I51" s="192"/>
      <c r="J51" s="192"/>
      <c r="K51" s="192"/>
      <c r="L51" s="192"/>
      <c r="M51" s="192"/>
      <c r="N51" s="192"/>
      <c r="O51" s="192"/>
      <c r="P51" s="192"/>
      <c r="Q51" s="192"/>
    </row>
    <row r="52" spans="1:17" ht="13.5">
      <c r="A52" s="192"/>
      <c r="B52" s="192"/>
      <c r="C52" s="192"/>
      <c r="D52" s="192"/>
      <c r="E52" s="192"/>
      <c r="F52" s="192"/>
      <c r="G52" s="192"/>
      <c r="H52" s="192"/>
      <c r="I52" s="192"/>
      <c r="J52" s="192"/>
      <c r="K52" s="192"/>
      <c r="L52" s="192"/>
      <c r="M52" s="192"/>
      <c r="N52" s="192"/>
      <c r="O52" s="192"/>
      <c r="P52" s="192"/>
      <c r="Q52" s="192"/>
    </row>
    <row r="53" spans="1:17" ht="13.5">
      <c r="A53" s="192"/>
      <c r="B53" s="192"/>
      <c r="C53" s="192"/>
      <c r="D53" s="192"/>
      <c r="E53" s="192"/>
      <c r="F53" s="192"/>
      <c r="G53" s="192"/>
      <c r="H53" s="192"/>
      <c r="I53" s="192"/>
      <c r="J53" s="192"/>
      <c r="K53" s="192"/>
      <c r="L53" s="192"/>
      <c r="M53" s="192"/>
      <c r="N53" s="192"/>
      <c r="O53" s="192"/>
      <c r="P53" s="192"/>
      <c r="Q53" s="192"/>
    </row>
    <row r="54" spans="1:17" ht="13.5">
      <c r="A54" s="192"/>
      <c r="B54" s="192"/>
      <c r="C54" s="192"/>
      <c r="D54" s="192"/>
      <c r="E54" s="192"/>
      <c r="F54" s="192"/>
      <c r="G54" s="192"/>
      <c r="H54" s="192"/>
      <c r="I54" s="192"/>
      <c r="J54" s="192"/>
      <c r="K54" s="192"/>
      <c r="L54" s="192"/>
      <c r="M54" s="192"/>
      <c r="N54" s="192"/>
      <c r="O54" s="192"/>
      <c r="P54" s="192"/>
      <c r="Q54" s="192"/>
    </row>
    <row r="55" spans="1:17" ht="13.5">
      <c r="A55" s="192"/>
      <c r="B55" s="192"/>
      <c r="C55" s="192"/>
      <c r="D55" s="192"/>
      <c r="E55" s="192"/>
      <c r="F55" s="192"/>
      <c r="G55" s="192"/>
      <c r="H55" s="192"/>
      <c r="I55" s="192"/>
      <c r="J55" s="192"/>
      <c r="K55" s="192"/>
      <c r="L55" s="192"/>
      <c r="M55" s="192"/>
      <c r="N55" s="192"/>
      <c r="O55" s="192"/>
      <c r="P55" s="192"/>
      <c r="Q55" s="192"/>
    </row>
    <row r="56" spans="1:17" ht="13.5">
      <c r="A56" s="192"/>
      <c r="B56" s="192"/>
      <c r="C56" s="192"/>
      <c r="D56" s="192"/>
      <c r="E56" s="192"/>
      <c r="F56" s="192"/>
      <c r="G56" s="192"/>
      <c r="H56" s="192"/>
      <c r="I56" s="192"/>
      <c r="J56" s="192"/>
      <c r="K56" s="192"/>
      <c r="L56" s="192"/>
      <c r="M56" s="192"/>
      <c r="N56" s="192"/>
      <c r="O56" s="192"/>
      <c r="P56" s="192"/>
      <c r="Q56" s="192"/>
    </row>
    <row r="57" spans="1:17" ht="13.5">
      <c r="A57" s="192"/>
      <c r="B57" s="192"/>
      <c r="C57" s="192"/>
      <c r="D57" s="192"/>
      <c r="E57" s="192"/>
      <c r="F57" s="192"/>
      <c r="G57" s="192"/>
      <c r="H57" s="192"/>
      <c r="I57" s="192"/>
      <c r="J57" s="192"/>
      <c r="K57" s="192"/>
      <c r="L57" s="192"/>
      <c r="M57" s="192"/>
      <c r="N57" s="192"/>
      <c r="O57" s="192"/>
      <c r="P57" s="192"/>
      <c r="Q57" s="192"/>
    </row>
    <row r="58" spans="1:17" ht="13.5">
      <c r="A58" s="192"/>
      <c r="B58" s="192"/>
      <c r="C58" s="192"/>
      <c r="D58" s="192"/>
      <c r="E58" s="192"/>
      <c r="F58" s="192"/>
      <c r="G58" s="192"/>
      <c r="H58" s="192"/>
      <c r="I58" s="192"/>
      <c r="J58" s="192"/>
      <c r="K58" s="192"/>
      <c r="L58" s="192"/>
      <c r="M58" s="192"/>
      <c r="N58" s="192"/>
      <c r="O58" s="192"/>
      <c r="P58" s="192"/>
      <c r="Q58" s="192"/>
    </row>
    <row r="59" spans="1:17" ht="13.5">
      <c r="A59" s="192"/>
      <c r="B59" s="192"/>
      <c r="C59" s="192"/>
      <c r="D59" s="192"/>
      <c r="E59" s="192"/>
      <c r="F59" s="192"/>
      <c r="G59" s="192"/>
      <c r="H59" s="192"/>
      <c r="I59" s="192"/>
      <c r="J59" s="192"/>
      <c r="K59" s="192"/>
      <c r="L59" s="192"/>
      <c r="M59" s="192"/>
      <c r="N59" s="192"/>
      <c r="O59" s="192"/>
      <c r="P59" s="192"/>
      <c r="Q59" s="192"/>
    </row>
    <row r="60" spans="1:17" ht="13.5">
      <c r="A60" s="192"/>
      <c r="B60" s="192"/>
      <c r="C60" s="192"/>
      <c r="D60" s="192"/>
      <c r="E60" s="192"/>
      <c r="F60" s="192"/>
      <c r="G60" s="192"/>
      <c r="H60" s="192"/>
      <c r="I60" s="192"/>
      <c r="J60" s="192"/>
      <c r="K60" s="192"/>
      <c r="L60" s="192"/>
      <c r="M60" s="192"/>
      <c r="N60" s="192"/>
      <c r="O60" s="192"/>
      <c r="P60" s="192"/>
      <c r="Q60" s="192"/>
    </row>
    <row r="61" spans="1:17" ht="13.5">
      <c r="A61" s="192"/>
      <c r="B61" s="192"/>
      <c r="C61" s="192"/>
      <c r="D61" s="192"/>
      <c r="E61" s="192"/>
      <c r="F61" s="192"/>
      <c r="G61" s="192"/>
      <c r="H61" s="192"/>
      <c r="I61" s="192"/>
      <c r="J61" s="192"/>
      <c r="K61" s="192"/>
      <c r="L61" s="192"/>
      <c r="M61" s="192"/>
      <c r="N61" s="192"/>
      <c r="O61" s="192"/>
      <c r="P61" s="192"/>
      <c r="Q61" s="192"/>
    </row>
    <row r="62" spans="1:17" ht="13.5">
      <c r="A62" s="192"/>
      <c r="B62" s="192"/>
      <c r="C62" s="192"/>
      <c r="D62" s="192"/>
      <c r="E62" s="192"/>
      <c r="F62" s="192"/>
      <c r="G62" s="192"/>
      <c r="H62" s="192"/>
      <c r="I62" s="192"/>
      <c r="J62" s="192"/>
      <c r="K62" s="192"/>
      <c r="L62" s="192"/>
      <c r="M62" s="192"/>
      <c r="N62" s="192"/>
      <c r="O62" s="192"/>
      <c r="P62" s="192"/>
      <c r="Q62" s="192"/>
    </row>
    <row r="63" spans="1:17" ht="13.5">
      <c r="A63" s="192"/>
      <c r="B63" s="192"/>
      <c r="C63" s="192"/>
      <c r="D63" s="192"/>
      <c r="E63" s="192"/>
      <c r="F63" s="192"/>
      <c r="G63" s="192"/>
      <c r="H63" s="192"/>
      <c r="I63" s="192"/>
      <c r="J63" s="192"/>
      <c r="K63" s="192"/>
      <c r="L63" s="192"/>
      <c r="M63" s="192"/>
      <c r="N63" s="192"/>
      <c r="O63" s="192"/>
      <c r="P63" s="192"/>
      <c r="Q63" s="192"/>
    </row>
  </sheetData>
  <sheetProtection/>
  <mergeCells count="5">
    <mergeCell ref="A9:A13"/>
    <mergeCell ref="A34:A36"/>
    <mergeCell ref="A24:A26"/>
    <mergeCell ref="A19:A21"/>
    <mergeCell ref="A14:A18"/>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5"/>
  <sheetViews>
    <sheetView view="pageBreakPreview" zoomScaleSheetLayoutView="100" zoomScalePageLayoutView="0" workbookViewId="0" topLeftCell="A1">
      <pane xSplit="2" ySplit="3" topLeftCell="C4" activePane="bottomRight" state="frozen"/>
      <selection pane="topLeft" activeCell="K19" sqref="K19"/>
      <selection pane="topRight" activeCell="K19" sqref="K19"/>
      <selection pane="bottomLeft" activeCell="K19" sqref="K19"/>
      <selection pane="bottomRight" activeCell="C4" sqref="C4"/>
    </sheetView>
  </sheetViews>
  <sheetFormatPr defaultColWidth="9.00390625" defaultRowHeight="13.5"/>
  <cols>
    <col min="1" max="1" width="13.125" style="182" customWidth="1"/>
    <col min="2" max="2" width="9.00390625" style="182" customWidth="1"/>
    <col min="3" max="16384" width="9.00390625" style="182" customWidth="1"/>
  </cols>
  <sheetData>
    <row r="1" spans="1:18" ht="17.25">
      <c r="A1" s="793"/>
      <c r="B1" s="109" t="s">
        <v>54</v>
      </c>
      <c r="C1" s="109" t="s">
        <v>57</v>
      </c>
      <c r="D1" s="109"/>
      <c r="E1" s="109"/>
      <c r="F1" s="109"/>
      <c r="G1" s="109" t="s">
        <v>199</v>
      </c>
      <c r="H1" s="109"/>
      <c r="I1" s="211"/>
      <c r="J1" s="211"/>
      <c r="K1" s="211"/>
      <c r="L1" s="211"/>
      <c r="M1" s="211"/>
      <c r="N1" s="211"/>
      <c r="O1" s="211"/>
      <c r="P1" s="211"/>
      <c r="Q1" s="211"/>
      <c r="R1" s="211"/>
    </row>
    <row r="2" spans="1:18" ht="14.25" thickBot="1">
      <c r="A2" s="211"/>
      <c r="B2" s="211"/>
      <c r="C2" s="211"/>
      <c r="D2" s="211"/>
      <c r="E2" s="211"/>
      <c r="F2" s="211"/>
      <c r="G2" s="211"/>
      <c r="H2" s="211"/>
      <c r="I2" s="211"/>
      <c r="J2" s="211"/>
      <c r="K2" s="211"/>
      <c r="L2" s="211"/>
      <c r="M2" s="211"/>
      <c r="N2" s="211"/>
      <c r="O2" s="211"/>
      <c r="P2" s="211"/>
      <c r="Q2" s="211"/>
      <c r="R2" s="211"/>
    </row>
    <row r="3" spans="1:18" ht="18" thickBot="1">
      <c r="A3" s="110"/>
      <c r="B3" s="111" t="s">
        <v>46</v>
      </c>
      <c r="C3" s="112" t="s">
        <v>1</v>
      </c>
      <c r="D3" s="113" t="s">
        <v>2</v>
      </c>
      <c r="E3" s="113" t="s">
        <v>3</v>
      </c>
      <c r="F3" s="113" t="s">
        <v>4</v>
      </c>
      <c r="G3" s="113" t="s">
        <v>5</v>
      </c>
      <c r="H3" s="113" t="s">
        <v>6</v>
      </c>
      <c r="I3" s="113" t="s">
        <v>7</v>
      </c>
      <c r="J3" s="113" t="s">
        <v>8</v>
      </c>
      <c r="K3" s="113" t="s">
        <v>9</v>
      </c>
      <c r="L3" s="113" t="s">
        <v>10</v>
      </c>
      <c r="M3" s="113" t="s">
        <v>11</v>
      </c>
      <c r="N3" s="114" t="s">
        <v>12</v>
      </c>
      <c r="O3" s="115" t="s">
        <v>47</v>
      </c>
      <c r="P3" s="211"/>
      <c r="Q3" s="211"/>
      <c r="R3" s="211"/>
    </row>
    <row r="4" spans="1:18" ht="13.5" customHeight="1" thickTop="1">
      <c r="A4" s="116"/>
      <c r="B4" s="212" t="s">
        <v>49</v>
      </c>
      <c r="C4" s="179">
        <f>IF(C5="","",SUM(C5:C8))</f>
        <v>41</v>
      </c>
      <c r="D4" s="213">
        <f aca="true" t="shared" si="0" ref="D4:N4">IF(D5="","",SUM(D5:D8))</f>
        <v>48</v>
      </c>
      <c r="E4" s="213">
        <f t="shared" si="0"/>
        <v>52</v>
      </c>
      <c r="F4" s="213">
        <f t="shared" si="0"/>
        <v>97</v>
      </c>
      <c r="G4" s="213">
        <f t="shared" si="0"/>
        <v>42</v>
      </c>
      <c r="H4" s="213">
        <f t="shared" si="0"/>
        <v>26</v>
      </c>
      <c r="I4" s="213">
        <f t="shared" si="0"/>
        <v>26</v>
      </c>
      <c r="J4" s="213">
        <f t="shared" si="0"/>
        <v>31</v>
      </c>
      <c r="K4" s="213">
        <f t="shared" si="0"/>
        <v>28</v>
      </c>
      <c r="L4" s="213">
        <f t="shared" si="0"/>
        <v>43</v>
      </c>
      <c r="M4" s="213">
        <f t="shared" si="0"/>
        <v>22</v>
      </c>
      <c r="N4" s="213">
        <f t="shared" si="0"/>
        <v>35</v>
      </c>
      <c r="O4" s="196">
        <f aca="true" t="shared" si="1" ref="O4:O10">SUM(C4:N4)</f>
        <v>491</v>
      </c>
      <c r="P4" s="211"/>
      <c r="Q4" s="211"/>
      <c r="R4" s="211"/>
    </row>
    <row r="5" spans="1:18" ht="13.5" customHeight="1">
      <c r="A5" s="117"/>
      <c r="B5" s="215" t="s">
        <v>50</v>
      </c>
      <c r="C5" s="185">
        <v>23</v>
      </c>
      <c r="D5" s="216">
        <v>30</v>
      </c>
      <c r="E5" s="216">
        <v>29</v>
      </c>
      <c r="F5" s="216">
        <v>30</v>
      </c>
      <c r="G5" s="216">
        <v>15</v>
      </c>
      <c r="H5" s="216">
        <v>19</v>
      </c>
      <c r="I5" s="216">
        <v>22</v>
      </c>
      <c r="J5" s="216">
        <v>25</v>
      </c>
      <c r="K5" s="216">
        <v>23</v>
      </c>
      <c r="L5" s="216">
        <v>18</v>
      </c>
      <c r="M5" s="216">
        <v>19</v>
      </c>
      <c r="N5" s="217">
        <v>25</v>
      </c>
      <c r="O5" s="218">
        <f t="shared" si="1"/>
        <v>278</v>
      </c>
      <c r="P5" s="211"/>
      <c r="Q5" s="211"/>
      <c r="R5" s="211"/>
    </row>
    <row r="6" spans="1:18" ht="13.5" customHeight="1">
      <c r="A6" s="118" t="s">
        <v>130</v>
      </c>
      <c r="B6" s="215" t="s">
        <v>51</v>
      </c>
      <c r="C6" s="185">
        <v>15</v>
      </c>
      <c r="D6" s="216">
        <v>15</v>
      </c>
      <c r="E6" s="216">
        <v>20</v>
      </c>
      <c r="F6" s="216">
        <v>57</v>
      </c>
      <c r="G6" s="216">
        <v>25</v>
      </c>
      <c r="H6" s="216">
        <v>6</v>
      </c>
      <c r="I6" s="216">
        <v>0</v>
      </c>
      <c r="J6" s="216">
        <v>1</v>
      </c>
      <c r="K6" s="216">
        <v>5</v>
      </c>
      <c r="L6" s="216">
        <v>17</v>
      </c>
      <c r="M6" s="216">
        <v>0</v>
      </c>
      <c r="N6" s="217">
        <v>3</v>
      </c>
      <c r="O6" s="218">
        <f t="shared" si="1"/>
        <v>164</v>
      </c>
      <c r="P6" s="211"/>
      <c r="Q6" s="211"/>
      <c r="R6" s="211"/>
    </row>
    <row r="7" spans="1:18" ht="13.5" customHeight="1">
      <c r="A7" s="119"/>
      <c r="B7" s="215" t="s">
        <v>80</v>
      </c>
      <c r="C7" s="185">
        <v>1</v>
      </c>
      <c r="D7" s="216">
        <v>0</v>
      </c>
      <c r="E7" s="216">
        <v>0</v>
      </c>
      <c r="F7" s="216">
        <v>0</v>
      </c>
      <c r="G7" s="216">
        <v>0</v>
      </c>
      <c r="H7" s="216">
        <v>0</v>
      </c>
      <c r="I7" s="216">
        <v>0</v>
      </c>
      <c r="J7" s="216">
        <v>0</v>
      </c>
      <c r="K7" s="216">
        <v>0</v>
      </c>
      <c r="L7" s="216">
        <v>0</v>
      </c>
      <c r="M7" s="216">
        <v>0</v>
      </c>
      <c r="N7" s="217">
        <v>1</v>
      </c>
      <c r="O7" s="218">
        <f t="shared" si="1"/>
        <v>2</v>
      </c>
      <c r="P7" s="211"/>
      <c r="Q7" s="211"/>
      <c r="R7" s="211"/>
    </row>
    <row r="8" spans="1:18" ht="13.5" customHeight="1" thickBot="1">
      <c r="A8" s="120"/>
      <c r="B8" s="219" t="s">
        <v>52</v>
      </c>
      <c r="C8" s="187">
        <v>2</v>
      </c>
      <c r="D8" s="220">
        <v>3</v>
      </c>
      <c r="E8" s="220">
        <v>3</v>
      </c>
      <c r="F8" s="220">
        <v>10</v>
      </c>
      <c r="G8" s="220">
        <v>2</v>
      </c>
      <c r="H8" s="220">
        <v>1</v>
      </c>
      <c r="I8" s="220">
        <v>4</v>
      </c>
      <c r="J8" s="220">
        <v>5</v>
      </c>
      <c r="K8" s="220">
        <v>0</v>
      </c>
      <c r="L8" s="220">
        <v>8</v>
      </c>
      <c r="M8" s="220">
        <v>3</v>
      </c>
      <c r="N8" s="220">
        <v>6</v>
      </c>
      <c r="O8" s="202">
        <f t="shared" si="1"/>
        <v>47</v>
      </c>
      <c r="P8" s="211"/>
      <c r="Q8" s="211"/>
      <c r="R8" s="211"/>
    </row>
    <row r="9" spans="1:18" ht="13.5" customHeight="1" thickTop="1">
      <c r="A9" s="818" t="s">
        <v>115</v>
      </c>
      <c r="B9" s="221" t="s">
        <v>49</v>
      </c>
      <c r="C9" s="179">
        <f aca="true" t="shared" si="2" ref="C9:N9">IF(C10="","",SUM(C10:C13))</f>
        <v>20</v>
      </c>
      <c r="D9" s="213">
        <f t="shared" si="2"/>
        <v>4</v>
      </c>
      <c r="E9" s="213">
        <f t="shared" si="2"/>
        <v>4</v>
      </c>
      <c r="F9" s="213">
        <f t="shared" si="2"/>
        <v>16</v>
      </c>
      <c r="G9" s="213">
        <f t="shared" si="2"/>
        <v>6</v>
      </c>
      <c r="H9" s="213">
        <f t="shared" si="2"/>
        <v>10</v>
      </c>
      <c r="I9" s="213">
        <f t="shared" si="2"/>
        <v>21</v>
      </c>
      <c r="J9" s="213">
        <f t="shared" si="2"/>
        <v>12</v>
      </c>
      <c r="K9" s="213">
        <f t="shared" si="2"/>
        <v>7</v>
      </c>
      <c r="L9" s="213">
        <f t="shared" si="2"/>
        <v>11</v>
      </c>
      <c r="M9" s="213">
        <f t="shared" si="2"/>
        <v>17</v>
      </c>
      <c r="N9" s="213">
        <f t="shared" si="2"/>
        <v>6</v>
      </c>
      <c r="O9" s="204">
        <f t="shared" si="1"/>
        <v>134</v>
      </c>
      <c r="P9" s="211"/>
      <c r="Q9" s="211"/>
      <c r="R9" s="211"/>
    </row>
    <row r="10" spans="1:18" ht="13.5" customHeight="1">
      <c r="A10" s="818"/>
      <c r="B10" s="215" t="s">
        <v>50</v>
      </c>
      <c r="C10" s="185">
        <v>12</v>
      </c>
      <c r="D10" s="216">
        <v>4</v>
      </c>
      <c r="E10" s="216">
        <v>4</v>
      </c>
      <c r="F10" s="216">
        <v>8</v>
      </c>
      <c r="G10" s="216">
        <v>6</v>
      </c>
      <c r="H10" s="216">
        <v>9</v>
      </c>
      <c r="I10" s="216">
        <v>9</v>
      </c>
      <c r="J10" s="216">
        <v>9</v>
      </c>
      <c r="K10" s="216">
        <v>7</v>
      </c>
      <c r="L10" s="216">
        <v>3</v>
      </c>
      <c r="M10" s="216">
        <v>14</v>
      </c>
      <c r="N10" s="217">
        <v>6</v>
      </c>
      <c r="O10" s="199">
        <f t="shared" si="1"/>
        <v>91</v>
      </c>
      <c r="P10" s="211"/>
      <c r="Q10" s="211"/>
      <c r="R10" s="211"/>
    </row>
    <row r="11" spans="1:18" ht="13.5" customHeight="1">
      <c r="A11" s="818"/>
      <c r="B11" s="215" t="s">
        <v>51</v>
      </c>
      <c r="C11" s="185">
        <v>8</v>
      </c>
      <c r="D11" s="216">
        <v>0</v>
      </c>
      <c r="E11" s="216">
        <v>0</v>
      </c>
      <c r="F11" s="216">
        <v>8</v>
      </c>
      <c r="G11" s="216">
        <v>0</v>
      </c>
      <c r="H11" s="216">
        <v>1</v>
      </c>
      <c r="I11" s="216">
        <v>12</v>
      </c>
      <c r="J11" s="216">
        <v>3</v>
      </c>
      <c r="K11" s="216">
        <v>0</v>
      </c>
      <c r="L11" s="216">
        <v>8</v>
      </c>
      <c r="M11" s="216">
        <v>3</v>
      </c>
      <c r="N11" s="217">
        <v>0</v>
      </c>
      <c r="O11" s="199">
        <f aca="true" t="shared" si="3" ref="O11:O33">SUM(C11:N11)</f>
        <v>43</v>
      </c>
      <c r="P11" s="211"/>
      <c r="Q11" s="211"/>
      <c r="R11" s="211"/>
    </row>
    <row r="12" spans="1:18" ht="13.5" customHeight="1">
      <c r="A12" s="119"/>
      <c r="B12" s="215" t="s">
        <v>80</v>
      </c>
      <c r="C12" s="185">
        <v>0</v>
      </c>
      <c r="D12" s="216">
        <v>0</v>
      </c>
      <c r="E12" s="216">
        <v>0</v>
      </c>
      <c r="F12" s="216">
        <v>0</v>
      </c>
      <c r="G12" s="216">
        <v>0</v>
      </c>
      <c r="H12" s="216">
        <v>0</v>
      </c>
      <c r="I12" s="216">
        <v>0</v>
      </c>
      <c r="J12" s="216">
        <v>0</v>
      </c>
      <c r="K12" s="216">
        <v>0</v>
      </c>
      <c r="L12" s="216">
        <v>0</v>
      </c>
      <c r="M12" s="216">
        <v>0</v>
      </c>
      <c r="N12" s="217">
        <v>0</v>
      </c>
      <c r="O12" s="199">
        <f t="shared" si="3"/>
        <v>0</v>
      </c>
      <c r="P12" s="211"/>
      <c r="Q12" s="211"/>
      <c r="R12" s="211"/>
    </row>
    <row r="13" spans="1:18" ht="13.5" customHeight="1" thickBot="1">
      <c r="A13" s="120"/>
      <c r="B13" s="219" t="s">
        <v>52</v>
      </c>
      <c r="C13" s="187">
        <v>0</v>
      </c>
      <c r="D13" s="220">
        <v>0</v>
      </c>
      <c r="E13" s="220">
        <v>0</v>
      </c>
      <c r="F13" s="220">
        <v>0</v>
      </c>
      <c r="G13" s="220">
        <v>0</v>
      </c>
      <c r="H13" s="220">
        <v>0</v>
      </c>
      <c r="I13" s="220">
        <v>0</v>
      </c>
      <c r="J13" s="220">
        <v>0</v>
      </c>
      <c r="K13" s="220">
        <v>0</v>
      </c>
      <c r="L13" s="220">
        <v>0</v>
      </c>
      <c r="M13" s="220">
        <v>0</v>
      </c>
      <c r="N13" s="220">
        <v>0</v>
      </c>
      <c r="O13" s="206">
        <f t="shared" si="3"/>
        <v>0</v>
      </c>
      <c r="P13" s="211"/>
      <c r="Q13" s="211"/>
      <c r="R13" s="211"/>
    </row>
    <row r="14" spans="1:18" ht="13.5" customHeight="1" thickTop="1">
      <c r="A14" s="819" t="s">
        <v>166</v>
      </c>
      <c r="B14" s="212" t="s">
        <v>49</v>
      </c>
      <c r="C14" s="179">
        <f aca="true" t="shared" si="4" ref="C14:N14">IF(C15="","",SUM(C15:C18))</f>
        <v>83</v>
      </c>
      <c r="D14" s="213">
        <f t="shared" si="4"/>
        <v>29</v>
      </c>
      <c r="E14" s="213">
        <f t="shared" si="4"/>
        <v>76</v>
      </c>
      <c r="F14" s="213">
        <f t="shared" si="4"/>
        <v>72</v>
      </c>
      <c r="G14" s="213">
        <f t="shared" si="4"/>
        <v>86</v>
      </c>
      <c r="H14" s="213">
        <f t="shared" si="4"/>
        <v>50</v>
      </c>
      <c r="I14" s="213">
        <f t="shared" si="4"/>
        <v>62</v>
      </c>
      <c r="J14" s="213">
        <f t="shared" si="4"/>
        <v>80</v>
      </c>
      <c r="K14" s="213">
        <f t="shared" si="4"/>
        <v>64</v>
      </c>
      <c r="L14" s="213">
        <f t="shared" si="4"/>
        <v>38</v>
      </c>
      <c r="M14" s="213">
        <f t="shared" si="4"/>
        <v>35</v>
      </c>
      <c r="N14" s="213">
        <f t="shared" si="4"/>
        <v>62</v>
      </c>
      <c r="O14" s="207">
        <f t="shared" si="3"/>
        <v>737</v>
      </c>
      <c r="P14" s="211"/>
      <c r="Q14" s="211"/>
      <c r="R14" s="211"/>
    </row>
    <row r="15" spans="1:18" ht="13.5" customHeight="1">
      <c r="A15" s="820"/>
      <c r="B15" s="215" t="s">
        <v>50</v>
      </c>
      <c r="C15" s="185">
        <v>32</v>
      </c>
      <c r="D15" s="216">
        <v>20</v>
      </c>
      <c r="E15" s="216">
        <v>29</v>
      </c>
      <c r="F15" s="216">
        <v>33</v>
      </c>
      <c r="G15" s="216">
        <v>23</v>
      </c>
      <c r="H15" s="216">
        <v>31</v>
      </c>
      <c r="I15" s="216">
        <v>20</v>
      </c>
      <c r="J15" s="216">
        <v>31</v>
      </c>
      <c r="K15" s="216">
        <v>36</v>
      </c>
      <c r="L15" s="216">
        <v>20</v>
      </c>
      <c r="M15" s="216">
        <v>25</v>
      </c>
      <c r="N15" s="217">
        <v>36</v>
      </c>
      <c r="O15" s="199">
        <f t="shared" si="3"/>
        <v>336</v>
      </c>
      <c r="P15" s="211"/>
      <c r="Q15" s="211"/>
      <c r="R15" s="211"/>
    </row>
    <row r="16" spans="1:18" ht="13.5" customHeight="1">
      <c r="A16" s="820"/>
      <c r="B16" s="215" t="s">
        <v>51</v>
      </c>
      <c r="C16" s="185">
        <v>41</v>
      </c>
      <c r="D16" s="216">
        <v>7</v>
      </c>
      <c r="E16" s="216">
        <v>43</v>
      </c>
      <c r="F16" s="216">
        <v>32</v>
      </c>
      <c r="G16" s="216">
        <v>63</v>
      </c>
      <c r="H16" s="216">
        <v>19</v>
      </c>
      <c r="I16" s="216">
        <v>38</v>
      </c>
      <c r="J16" s="216">
        <v>47</v>
      </c>
      <c r="K16" s="216">
        <v>25</v>
      </c>
      <c r="L16" s="216">
        <v>16</v>
      </c>
      <c r="M16" s="216">
        <v>6</v>
      </c>
      <c r="N16" s="217">
        <v>19</v>
      </c>
      <c r="O16" s="199">
        <f t="shared" si="3"/>
        <v>356</v>
      </c>
      <c r="P16" s="211"/>
      <c r="Q16" s="211"/>
      <c r="R16" s="211"/>
    </row>
    <row r="17" spans="1:18" ht="13.5" customHeight="1">
      <c r="A17" s="820"/>
      <c r="B17" s="215" t="s">
        <v>80</v>
      </c>
      <c r="C17" s="185">
        <v>0</v>
      </c>
      <c r="D17" s="216">
        <v>0</v>
      </c>
      <c r="E17" s="216">
        <v>0</v>
      </c>
      <c r="F17" s="216">
        <v>0</v>
      </c>
      <c r="G17" s="216">
        <v>0</v>
      </c>
      <c r="H17" s="216">
        <v>0</v>
      </c>
      <c r="I17" s="216">
        <v>1</v>
      </c>
      <c r="J17" s="216">
        <v>0</v>
      </c>
      <c r="K17" s="216">
        <v>1</v>
      </c>
      <c r="L17" s="216">
        <v>0</v>
      </c>
      <c r="M17" s="216">
        <v>0</v>
      </c>
      <c r="N17" s="217">
        <v>0</v>
      </c>
      <c r="O17" s="199">
        <f t="shared" si="3"/>
        <v>2</v>
      </c>
      <c r="P17" s="211"/>
      <c r="Q17" s="211"/>
      <c r="R17" s="211"/>
    </row>
    <row r="18" spans="1:18" ht="13.5" customHeight="1" thickBot="1">
      <c r="A18" s="821"/>
      <c r="B18" s="219" t="s">
        <v>52</v>
      </c>
      <c r="C18" s="187">
        <v>10</v>
      </c>
      <c r="D18" s="220">
        <v>2</v>
      </c>
      <c r="E18" s="220">
        <v>4</v>
      </c>
      <c r="F18" s="220">
        <v>7</v>
      </c>
      <c r="G18" s="220">
        <v>0</v>
      </c>
      <c r="H18" s="220">
        <v>0</v>
      </c>
      <c r="I18" s="220">
        <v>3</v>
      </c>
      <c r="J18" s="220">
        <v>2</v>
      </c>
      <c r="K18" s="220">
        <v>2</v>
      </c>
      <c r="L18" s="220">
        <v>2</v>
      </c>
      <c r="M18" s="220">
        <v>4</v>
      </c>
      <c r="N18" s="220">
        <v>7</v>
      </c>
      <c r="O18" s="206">
        <f t="shared" si="3"/>
        <v>43</v>
      </c>
      <c r="P18" s="211"/>
      <c r="Q18" s="211"/>
      <c r="R18" s="211"/>
    </row>
    <row r="19" spans="1:18" ht="13.5" customHeight="1" thickTop="1">
      <c r="A19" s="819" t="s">
        <v>167</v>
      </c>
      <c r="B19" s="212" t="s">
        <v>49</v>
      </c>
      <c r="C19" s="179">
        <f aca="true" t="shared" si="5" ref="C19:N19">IF(C20="","",SUM(C20:C23))</f>
        <v>17</v>
      </c>
      <c r="D19" s="213">
        <f t="shared" si="5"/>
        <v>7</v>
      </c>
      <c r="E19" s="213">
        <f t="shared" si="5"/>
        <v>9</v>
      </c>
      <c r="F19" s="213">
        <f t="shared" si="5"/>
        <v>12</v>
      </c>
      <c r="G19" s="213">
        <f t="shared" si="5"/>
        <v>6</v>
      </c>
      <c r="H19" s="213">
        <f t="shared" si="5"/>
        <v>18</v>
      </c>
      <c r="I19" s="213">
        <f t="shared" si="5"/>
        <v>9</v>
      </c>
      <c r="J19" s="213">
        <f t="shared" si="5"/>
        <v>15</v>
      </c>
      <c r="K19" s="213">
        <f t="shared" si="5"/>
        <v>6</v>
      </c>
      <c r="L19" s="213">
        <f t="shared" si="5"/>
        <v>2</v>
      </c>
      <c r="M19" s="213">
        <f t="shared" si="5"/>
        <v>7</v>
      </c>
      <c r="N19" s="213">
        <f t="shared" si="5"/>
        <v>8</v>
      </c>
      <c r="O19" s="207">
        <f t="shared" si="3"/>
        <v>116</v>
      </c>
      <c r="P19" s="211"/>
      <c r="Q19" s="211"/>
      <c r="R19" s="211"/>
    </row>
    <row r="20" spans="1:18" ht="13.5" customHeight="1">
      <c r="A20" s="820"/>
      <c r="B20" s="215" t="s">
        <v>50</v>
      </c>
      <c r="C20" s="185">
        <v>17</v>
      </c>
      <c r="D20" s="216">
        <v>7</v>
      </c>
      <c r="E20" s="216">
        <v>9</v>
      </c>
      <c r="F20" s="216">
        <v>12</v>
      </c>
      <c r="G20" s="216">
        <v>6</v>
      </c>
      <c r="H20" s="216">
        <v>13</v>
      </c>
      <c r="I20" s="216">
        <v>8</v>
      </c>
      <c r="J20" s="216">
        <v>8</v>
      </c>
      <c r="K20" s="216">
        <v>6</v>
      </c>
      <c r="L20" s="216">
        <v>2</v>
      </c>
      <c r="M20" s="216">
        <v>7</v>
      </c>
      <c r="N20" s="217">
        <v>8</v>
      </c>
      <c r="O20" s="199">
        <f t="shared" si="3"/>
        <v>103</v>
      </c>
      <c r="P20" s="211"/>
      <c r="Q20" s="211"/>
      <c r="R20" s="211"/>
    </row>
    <row r="21" spans="1:18" ht="13.5" customHeight="1">
      <c r="A21" s="820"/>
      <c r="B21" s="215" t="s">
        <v>51</v>
      </c>
      <c r="C21" s="185">
        <v>0</v>
      </c>
      <c r="D21" s="216">
        <v>0</v>
      </c>
      <c r="E21" s="216">
        <v>0</v>
      </c>
      <c r="F21" s="216">
        <v>0</v>
      </c>
      <c r="G21" s="216">
        <v>0</v>
      </c>
      <c r="H21" s="216">
        <v>5</v>
      </c>
      <c r="I21" s="216">
        <v>1</v>
      </c>
      <c r="J21" s="216">
        <v>7</v>
      </c>
      <c r="K21" s="216">
        <v>0</v>
      </c>
      <c r="L21" s="216">
        <v>0</v>
      </c>
      <c r="M21" s="216">
        <v>0</v>
      </c>
      <c r="N21" s="217">
        <v>0</v>
      </c>
      <c r="O21" s="199">
        <f t="shared" si="3"/>
        <v>13</v>
      </c>
      <c r="P21" s="211"/>
      <c r="Q21" s="211"/>
      <c r="R21" s="211"/>
    </row>
    <row r="22" spans="1:18" ht="13.5" customHeight="1">
      <c r="A22" s="820"/>
      <c r="B22" s="215" t="s">
        <v>80</v>
      </c>
      <c r="C22" s="185">
        <v>0</v>
      </c>
      <c r="D22" s="216">
        <v>0</v>
      </c>
      <c r="E22" s="216">
        <v>0</v>
      </c>
      <c r="F22" s="216">
        <v>0</v>
      </c>
      <c r="G22" s="216">
        <v>0</v>
      </c>
      <c r="H22" s="216">
        <v>0</v>
      </c>
      <c r="I22" s="216">
        <v>0</v>
      </c>
      <c r="J22" s="216">
        <v>0</v>
      </c>
      <c r="K22" s="216">
        <v>0</v>
      </c>
      <c r="L22" s="216">
        <v>0</v>
      </c>
      <c r="M22" s="216">
        <v>0</v>
      </c>
      <c r="N22" s="217">
        <v>0</v>
      </c>
      <c r="O22" s="199">
        <f t="shared" si="3"/>
        <v>0</v>
      </c>
      <c r="P22" s="211"/>
      <c r="Q22" s="211"/>
      <c r="R22" s="211"/>
    </row>
    <row r="23" spans="1:18" ht="13.5" customHeight="1" thickBot="1">
      <c r="A23" s="821"/>
      <c r="B23" s="219" t="s">
        <v>52</v>
      </c>
      <c r="C23" s="187">
        <v>0</v>
      </c>
      <c r="D23" s="220">
        <v>0</v>
      </c>
      <c r="E23" s="220">
        <v>0</v>
      </c>
      <c r="F23" s="220">
        <v>0</v>
      </c>
      <c r="G23" s="220">
        <v>0</v>
      </c>
      <c r="H23" s="220">
        <v>0</v>
      </c>
      <c r="I23" s="220">
        <v>0</v>
      </c>
      <c r="J23" s="220">
        <v>0</v>
      </c>
      <c r="K23" s="220">
        <v>0</v>
      </c>
      <c r="L23" s="220">
        <v>0</v>
      </c>
      <c r="M23" s="220">
        <v>0</v>
      </c>
      <c r="N23" s="220">
        <v>0</v>
      </c>
      <c r="O23" s="202">
        <f t="shared" si="3"/>
        <v>0</v>
      </c>
      <c r="P23" s="211"/>
      <c r="Q23" s="211"/>
      <c r="R23" s="211"/>
    </row>
    <row r="24" spans="1:18" ht="13.5" customHeight="1" thickTop="1">
      <c r="A24" s="819" t="s">
        <v>168</v>
      </c>
      <c r="B24" s="212" t="s">
        <v>49</v>
      </c>
      <c r="C24" s="179">
        <f aca="true" t="shared" si="6" ref="C24:N24">IF(C25="","",SUM(C25:C28))</f>
        <v>11</v>
      </c>
      <c r="D24" s="213">
        <f t="shared" si="6"/>
        <v>23</v>
      </c>
      <c r="E24" s="213">
        <f t="shared" si="6"/>
        <v>17</v>
      </c>
      <c r="F24" s="213">
        <f t="shared" si="6"/>
        <v>21</v>
      </c>
      <c r="G24" s="213">
        <f t="shared" si="6"/>
        <v>23</v>
      </c>
      <c r="H24" s="213">
        <f t="shared" si="6"/>
        <v>19</v>
      </c>
      <c r="I24" s="213">
        <f t="shared" si="6"/>
        <v>16</v>
      </c>
      <c r="J24" s="213">
        <f t="shared" si="6"/>
        <v>12</v>
      </c>
      <c r="K24" s="213">
        <f t="shared" si="6"/>
        <v>24</v>
      </c>
      <c r="L24" s="213">
        <f t="shared" si="6"/>
        <v>22</v>
      </c>
      <c r="M24" s="213">
        <f t="shared" si="6"/>
        <v>19</v>
      </c>
      <c r="N24" s="213">
        <f t="shared" si="6"/>
        <v>12</v>
      </c>
      <c r="O24" s="207">
        <f t="shared" si="3"/>
        <v>219</v>
      </c>
      <c r="P24" s="211"/>
      <c r="Q24" s="211"/>
      <c r="R24" s="211"/>
    </row>
    <row r="25" spans="1:18" ht="13.5" customHeight="1">
      <c r="A25" s="820"/>
      <c r="B25" s="215" t="s">
        <v>50</v>
      </c>
      <c r="C25" s="185">
        <v>11</v>
      </c>
      <c r="D25" s="216">
        <v>18</v>
      </c>
      <c r="E25" s="216">
        <v>14</v>
      </c>
      <c r="F25" s="216">
        <v>20</v>
      </c>
      <c r="G25" s="216">
        <v>17</v>
      </c>
      <c r="H25" s="216">
        <v>18</v>
      </c>
      <c r="I25" s="216">
        <v>13</v>
      </c>
      <c r="J25" s="216">
        <v>12</v>
      </c>
      <c r="K25" s="216">
        <v>20</v>
      </c>
      <c r="L25" s="216">
        <v>10</v>
      </c>
      <c r="M25" s="216">
        <v>7</v>
      </c>
      <c r="N25" s="217">
        <v>11</v>
      </c>
      <c r="O25" s="199">
        <f t="shared" si="3"/>
        <v>171</v>
      </c>
      <c r="P25" s="211"/>
      <c r="Q25" s="211"/>
      <c r="R25" s="211"/>
    </row>
    <row r="26" spans="1:18" ht="13.5" customHeight="1">
      <c r="A26" s="820"/>
      <c r="B26" s="215" t="s">
        <v>51</v>
      </c>
      <c r="C26" s="185">
        <v>0</v>
      </c>
      <c r="D26" s="216">
        <v>0</v>
      </c>
      <c r="E26" s="216">
        <v>2</v>
      </c>
      <c r="F26" s="216">
        <v>0</v>
      </c>
      <c r="G26" s="216">
        <v>4</v>
      </c>
      <c r="H26" s="216">
        <v>0</v>
      </c>
      <c r="I26" s="216">
        <v>0</v>
      </c>
      <c r="J26" s="216">
        <v>0</v>
      </c>
      <c r="K26" s="216">
        <v>4</v>
      </c>
      <c r="L26" s="216">
        <v>11</v>
      </c>
      <c r="M26" s="216">
        <v>10</v>
      </c>
      <c r="N26" s="217">
        <v>0</v>
      </c>
      <c r="O26" s="199">
        <f t="shared" si="3"/>
        <v>31</v>
      </c>
      <c r="P26" s="211"/>
      <c r="Q26" s="211"/>
      <c r="R26" s="222"/>
    </row>
    <row r="27" spans="1:18" ht="13.5" customHeight="1">
      <c r="A27" s="820"/>
      <c r="B27" s="215" t="s">
        <v>80</v>
      </c>
      <c r="C27" s="185">
        <v>0</v>
      </c>
      <c r="D27" s="216">
        <v>0</v>
      </c>
      <c r="E27" s="216">
        <v>0</v>
      </c>
      <c r="F27" s="216">
        <v>0</v>
      </c>
      <c r="G27" s="216">
        <v>0</v>
      </c>
      <c r="H27" s="216">
        <v>0</v>
      </c>
      <c r="I27" s="216">
        <v>0</v>
      </c>
      <c r="J27" s="216">
        <v>0</v>
      </c>
      <c r="K27" s="216">
        <v>0</v>
      </c>
      <c r="L27" s="216">
        <v>0</v>
      </c>
      <c r="M27" s="216">
        <v>0</v>
      </c>
      <c r="N27" s="217">
        <v>0</v>
      </c>
      <c r="O27" s="199">
        <f t="shared" si="3"/>
        <v>0</v>
      </c>
      <c r="P27" s="211"/>
      <c r="Q27" s="211"/>
      <c r="R27" s="211"/>
    </row>
    <row r="28" spans="1:18" ht="13.5" customHeight="1" thickBot="1">
      <c r="A28" s="821"/>
      <c r="B28" s="219" t="s">
        <v>52</v>
      </c>
      <c r="C28" s="187">
        <v>0</v>
      </c>
      <c r="D28" s="220">
        <v>5</v>
      </c>
      <c r="E28" s="220">
        <v>1</v>
      </c>
      <c r="F28" s="220">
        <v>1</v>
      </c>
      <c r="G28" s="220">
        <v>2</v>
      </c>
      <c r="H28" s="220">
        <v>1</v>
      </c>
      <c r="I28" s="220">
        <v>3</v>
      </c>
      <c r="J28" s="220">
        <v>0</v>
      </c>
      <c r="K28" s="220">
        <v>0</v>
      </c>
      <c r="L28" s="220">
        <v>1</v>
      </c>
      <c r="M28" s="220">
        <v>2</v>
      </c>
      <c r="N28" s="220">
        <v>1</v>
      </c>
      <c r="O28" s="206">
        <f t="shared" si="3"/>
        <v>17</v>
      </c>
      <c r="P28" s="211"/>
      <c r="Q28" s="211"/>
      <c r="R28" s="211"/>
    </row>
    <row r="29" spans="1:18" ht="13.5" customHeight="1" thickTop="1">
      <c r="A29" s="818" t="s">
        <v>47</v>
      </c>
      <c r="B29" s="221" t="s">
        <v>49</v>
      </c>
      <c r="C29" s="179">
        <f>IF(C4="","",C19+C14+C9+C4+C24)</f>
        <v>172</v>
      </c>
      <c r="D29" s="610">
        <f>IF(D4="","",D19+D14+D9+D4+D24)</f>
        <v>111</v>
      </c>
      <c r="E29" s="610">
        <f aca="true" t="shared" si="7" ref="E29:N29">IF(E4="","",E19+E14+E9+E4+E24)</f>
        <v>158</v>
      </c>
      <c r="F29" s="610">
        <f t="shared" si="7"/>
        <v>218</v>
      </c>
      <c r="G29" s="610">
        <f t="shared" si="7"/>
        <v>163</v>
      </c>
      <c r="H29" s="610">
        <f t="shared" si="7"/>
        <v>123</v>
      </c>
      <c r="I29" s="610">
        <f t="shared" si="7"/>
        <v>134</v>
      </c>
      <c r="J29" s="610">
        <f t="shared" si="7"/>
        <v>150</v>
      </c>
      <c r="K29" s="610">
        <f t="shared" si="7"/>
        <v>129</v>
      </c>
      <c r="L29" s="610">
        <f t="shared" si="7"/>
        <v>116</v>
      </c>
      <c r="M29" s="610">
        <f t="shared" si="7"/>
        <v>100</v>
      </c>
      <c r="N29" s="214">
        <f t="shared" si="7"/>
        <v>123</v>
      </c>
      <c r="O29" s="223">
        <f t="shared" si="3"/>
        <v>1697</v>
      </c>
      <c r="P29" s="211"/>
      <c r="Q29" s="211"/>
      <c r="R29" s="211"/>
    </row>
    <row r="30" spans="1:18" ht="13.5" customHeight="1">
      <c r="A30" s="818"/>
      <c r="B30" s="215" t="s">
        <v>50</v>
      </c>
      <c r="C30" s="607">
        <f>IF(C5="","",C20+C15+C10+C5+C25)</f>
        <v>95</v>
      </c>
      <c r="D30" s="611">
        <f>IF(D5="","",D20+D15+D10+D5+D25)</f>
        <v>79</v>
      </c>
      <c r="E30" s="611">
        <f aca="true" t="shared" si="8" ref="E30:N30">IF(E5="","",E20+E15+E10+E5+E25)</f>
        <v>85</v>
      </c>
      <c r="F30" s="611">
        <f t="shared" si="8"/>
        <v>103</v>
      </c>
      <c r="G30" s="611">
        <f t="shared" si="8"/>
        <v>67</v>
      </c>
      <c r="H30" s="611">
        <f t="shared" si="8"/>
        <v>90</v>
      </c>
      <c r="I30" s="611">
        <f t="shared" si="8"/>
        <v>72</v>
      </c>
      <c r="J30" s="611">
        <f t="shared" si="8"/>
        <v>85</v>
      </c>
      <c r="K30" s="611">
        <f t="shared" si="8"/>
        <v>92</v>
      </c>
      <c r="L30" s="611">
        <f t="shared" si="8"/>
        <v>53</v>
      </c>
      <c r="M30" s="611">
        <f t="shared" si="8"/>
        <v>72</v>
      </c>
      <c r="N30" s="217">
        <f t="shared" si="8"/>
        <v>86</v>
      </c>
      <c r="O30" s="224">
        <f t="shared" si="3"/>
        <v>979</v>
      </c>
      <c r="P30" s="211"/>
      <c r="Q30" s="211"/>
      <c r="R30" s="211"/>
    </row>
    <row r="31" spans="1:18" ht="13.5" customHeight="1">
      <c r="A31" s="818"/>
      <c r="B31" s="215" t="s">
        <v>51</v>
      </c>
      <c r="C31" s="607">
        <f aca="true" t="shared" si="9" ref="C31:D33">IF(C6="","",C21+C16+C11+C6+C26)</f>
        <v>64</v>
      </c>
      <c r="D31" s="611">
        <f t="shared" si="9"/>
        <v>22</v>
      </c>
      <c r="E31" s="611">
        <f aca="true" t="shared" si="10" ref="E31:N31">IF(E6="","",E21+E16+E11+E6+E26)</f>
        <v>65</v>
      </c>
      <c r="F31" s="611">
        <f t="shared" si="10"/>
        <v>97</v>
      </c>
      <c r="G31" s="611">
        <f t="shared" si="10"/>
        <v>92</v>
      </c>
      <c r="H31" s="611">
        <f t="shared" si="10"/>
        <v>31</v>
      </c>
      <c r="I31" s="611">
        <f t="shared" si="10"/>
        <v>51</v>
      </c>
      <c r="J31" s="611">
        <f t="shared" si="10"/>
        <v>58</v>
      </c>
      <c r="K31" s="611">
        <f t="shared" si="10"/>
        <v>34</v>
      </c>
      <c r="L31" s="611">
        <f t="shared" si="10"/>
        <v>52</v>
      </c>
      <c r="M31" s="611">
        <f t="shared" si="10"/>
        <v>19</v>
      </c>
      <c r="N31" s="217">
        <f t="shared" si="10"/>
        <v>22</v>
      </c>
      <c r="O31" s="224">
        <f t="shared" si="3"/>
        <v>607</v>
      </c>
      <c r="P31" s="211"/>
      <c r="Q31" s="211"/>
      <c r="R31" s="211"/>
    </row>
    <row r="32" spans="1:18" ht="13.5" customHeight="1">
      <c r="A32" s="119"/>
      <c r="B32" s="215" t="s">
        <v>80</v>
      </c>
      <c r="C32" s="607">
        <f t="shared" si="9"/>
        <v>1</v>
      </c>
      <c r="D32" s="611">
        <f t="shared" si="9"/>
        <v>0</v>
      </c>
      <c r="E32" s="611">
        <f aca="true" t="shared" si="11" ref="E32:N32">IF(E7="","",E22+E17+E12+E7+E27)</f>
        <v>0</v>
      </c>
      <c r="F32" s="611">
        <f t="shared" si="11"/>
        <v>0</v>
      </c>
      <c r="G32" s="611">
        <f t="shared" si="11"/>
        <v>0</v>
      </c>
      <c r="H32" s="611">
        <f t="shared" si="11"/>
        <v>0</v>
      </c>
      <c r="I32" s="611">
        <f t="shared" si="11"/>
        <v>1</v>
      </c>
      <c r="J32" s="611">
        <f t="shared" si="11"/>
        <v>0</v>
      </c>
      <c r="K32" s="611">
        <f t="shared" si="11"/>
        <v>1</v>
      </c>
      <c r="L32" s="611">
        <f t="shared" si="11"/>
        <v>0</v>
      </c>
      <c r="M32" s="611">
        <f t="shared" si="11"/>
        <v>0</v>
      </c>
      <c r="N32" s="217">
        <f t="shared" si="11"/>
        <v>1</v>
      </c>
      <c r="O32" s="224">
        <f t="shared" si="3"/>
        <v>4</v>
      </c>
      <c r="P32" s="211"/>
      <c r="Q32" s="211"/>
      <c r="R32" s="211"/>
    </row>
    <row r="33" spans="1:18" ht="13.5" customHeight="1" thickBot="1">
      <c r="A33" s="121"/>
      <c r="B33" s="225" t="s">
        <v>52</v>
      </c>
      <c r="C33" s="608">
        <f t="shared" si="9"/>
        <v>12</v>
      </c>
      <c r="D33" s="612">
        <f t="shared" si="9"/>
        <v>10</v>
      </c>
      <c r="E33" s="612">
        <f aca="true" t="shared" si="12" ref="E33:N33">IF(E8="","",E23+E18+E13+E8+E28)</f>
        <v>8</v>
      </c>
      <c r="F33" s="612">
        <f t="shared" si="12"/>
        <v>18</v>
      </c>
      <c r="G33" s="612">
        <f t="shared" si="12"/>
        <v>4</v>
      </c>
      <c r="H33" s="612">
        <f t="shared" si="12"/>
        <v>2</v>
      </c>
      <c r="I33" s="612">
        <f t="shared" si="12"/>
        <v>10</v>
      </c>
      <c r="J33" s="612">
        <f t="shared" si="12"/>
        <v>7</v>
      </c>
      <c r="K33" s="612">
        <f t="shared" si="12"/>
        <v>2</v>
      </c>
      <c r="L33" s="612">
        <f t="shared" si="12"/>
        <v>11</v>
      </c>
      <c r="M33" s="612">
        <f t="shared" si="12"/>
        <v>9</v>
      </c>
      <c r="N33" s="613">
        <f t="shared" si="12"/>
        <v>14</v>
      </c>
      <c r="O33" s="226">
        <f t="shared" si="3"/>
        <v>107</v>
      </c>
      <c r="P33" s="211"/>
      <c r="Q33" s="211"/>
      <c r="R33" s="211"/>
    </row>
    <row r="34" spans="1:18" ht="13.5" customHeight="1">
      <c r="A34" s="779"/>
      <c r="B34" s="211"/>
      <c r="C34" s="227"/>
      <c r="D34" s="211"/>
      <c r="E34" s="211"/>
      <c r="F34" s="211"/>
      <c r="G34" s="211"/>
      <c r="H34" s="211"/>
      <c r="I34" s="211"/>
      <c r="J34" s="211"/>
      <c r="K34" s="211"/>
      <c r="L34" s="211"/>
      <c r="M34" s="211"/>
      <c r="N34" s="211"/>
      <c r="O34" s="788" t="s">
        <v>204</v>
      </c>
      <c r="P34" s="211"/>
      <c r="Q34" s="211"/>
      <c r="R34" s="211"/>
    </row>
    <row r="35" ht="13.5">
      <c r="B35" s="182" t="s">
        <v>203</v>
      </c>
    </row>
    <row r="36" ht="13.5"/>
  </sheetData>
  <sheetProtection/>
  <mergeCells count="5">
    <mergeCell ref="A29:A31"/>
    <mergeCell ref="A9:A11"/>
    <mergeCell ref="A14:A18"/>
    <mergeCell ref="A19:A23"/>
    <mergeCell ref="A24:A28"/>
  </mergeCells>
  <printOptions/>
  <pageMargins left="0.75" right="0.75" top="0.33" bottom="0.49" header="0.2" footer="0.2"/>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view="pageBreakPreview" zoomScaleSheetLayoutView="100" zoomScalePageLayoutView="0" workbookViewId="0" topLeftCell="A1">
      <pane xSplit="2" ySplit="3" topLeftCell="C4" activePane="bottomRight" state="frozen"/>
      <selection pane="topLeft" activeCell="K19" sqref="K19"/>
      <selection pane="topRight" activeCell="K19" sqref="K19"/>
      <selection pane="bottomLeft" activeCell="K19" sqref="K19"/>
      <selection pane="bottomRight" activeCell="C4" sqref="C4"/>
    </sheetView>
  </sheetViews>
  <sheetFormatPr defaultColWidth="9.00390625" defaultRowHeight="13.5"/>
  <cols>
    <col min="1" max="1" width="13.125" style="182" customWidth="1"/>
    <col min="2" max="16384" width="9.00390625" style="182" customWidth="1"/>
  </cols>
  <sheetData>
    <row r="1" spans="1:15" ht="17.25">
      <c r="A1" s="792"/>
      <c r="B1" s="122" t="s">
        <v>55</v>
      </c>
      <c r="C1" s="67" t="s">
        <v>57</v>
      </c>
      <c r="D1" s="67"/>
      <c r="E1" s="67"/>
      <c r="F1" s="67"/>
      <c r="G1" s="67" t="s">
        <v>199</v>
      </c>
      <c r="H1" s="67"/>
      <c r="I1" s="191"/>
      <c r="J1" s="191"/>
      <c r="K1" s="191"/>
      <c r="L1" s="191"/>
      <c r="M1" s="191"/>
      <c r="N1" s="191"/>
      <c r="O1" s="191"/>
    </row>
    <row r="2" spans="1:15" ht="14.25" thickBot="1">
      <c r="A2" s="228"/>
      <c r="B2" s="228"/>
      <c r="C2" s="191"/>
      <c r="D2" s="191"/>
      <c r="E2" s="191"/>
      <c r="F2" s="191"/>
      <c r="G2" s="191"/>
      <c r="H2" s="191"/>
      <c r="I2" s="191"/>
      <c r="J2" s="191"/>
      <c r="K2" s="191"/>
      <c r="L2" s="191"/>
      <c r="M2" s="191"/>
      <c r="N2" s="191"/>
      <c r="O2" s="191"/>
    </row>
    <row r="3" spans="1:15" ht="18" thickBot="1">
      <c r="A3" s="123" t="s">
        <v>45</v>
      </c>
      <c r="B3" s="180" t="s">
        <v>46</v>
      </c>
      <c r="C3" s="124" t="s">
        <v>1</v>
      </c>
      <c r="D3" s="125" t="s">
        <v>2</v>
      </c>
      <c r="E3" s="125" t="s">
        <v>3</v>
      </c>
      <c r="F3" s="125" t="s">
        <v>4</v>
      </c>
      <c r="G3" s="125" t="s">
        <v>5</v>
      </c>
      <c r="H3" s="125" t="s">
        <v>6</v>
      </c>
      <c r="I3" s="125" t="s">
        <v>7</v>
      </c>
      <c r="J3" s="125" t="s">
        <v>8</v>
      </c>
      <c r="K3" s="125" t="s">
        <v>9</v>
      </c>
      <c r="L3" s="125" t="s">
        <v>10</v>
      </c>
      <c r="M3" s="125" t="s">
        <v>11</v>
      </c>
      <c r="N3" s="126" t="s">
        <v>12</v>
      </c>
      <c r="O3" s="152" t="s">
        <v>47</v>
      </c>
    </row>
    <row r="4" spans="1:15" ht="13.5" customHeight="1" thickTop="1">
      <c r="A4" s="127"/>
      <c r="B4" s="229" t="s">
        <v>49</v>
      </c>
      <c r="C4" s="700">
        <f>IF(C5="","",SUM(C5:C8))</f>
        <v>73</v>
      </c>
      <c r="D4" s="691">
        <f aca="true" t="shared" si="0" ref="D4:N4">IF(D5="","",SUM(D5:D8))</f>
        <v>97</v>
      </c>
      <c r="E4" s="691">
        <f t="shared" si="0"/>
        <v>103</v>
      </c>
      <c r="F4" s="691">
        <f t="shared" si="0"/>
        <v>109</v>
      </c>
      <c r="G4" s="691">
        <f t="shared" si="0"/>
        <v>81</v>
      </c>
      <c r="H4" s="691">
        <f t="shared" si="0"/>
        <v>69</v>
      </c>
      <c r="I4" s="691">
        <f t="shared" si="0"/>
        <v>111</v>
      </c>
      <c r="J4" s="691">
        <f t="shared" si="0"/>
        <v>53</v>
      </c>
      <c r="K4" s="691">
        <f t="shared" si="0"/>
        <v>100</v>
      </c>
      <c r="L4" s="691">
        <f t="shared" si="0"/>
        <v>52</v>
      </c>
      <c r="M4" s="691">
        <f t="shared" si="0"/>
        <v>88</v>
      </c>
      <c r="N4" s="708">
        <f t="shared" si="0"/>
        <v>100</v>
      </c>
      <c r="O4" s="713">
        <f>SUM(C4:N4)</f>
        <v>1036</v>
      </c>
    </row>
    <row r="5" spans="1:15" ht="13.5" customHeight="1">
      <c r="A5" s="128"/>
      <c r="B5" s="230" t="s">
        <v>50</v>
      </c>
      <c r="C5" s="675">
        <v>37</v>
      </c>
      <c r="D5" s="693">
        <v>34</v>
      </c>
      <c r="E5" s="693">
        <v>33</v>
      </c>
      <c r="F5" s="688">
        <v>34</v>
      </c>
      <c r="G5" s="693">
        <v>38</v>
      </c>
      <c r="H5" s="693">
        <v>35</v>
      </c>
      <c r="I5" s="693">
        <v>41</v>
      </c>
      <c r="J5" s="693">
        <v>29</v>
      </c>
      <c r="K5" s="693">
        <v>34</v>
      </c>
      <c r="L5" s="693">
        <v>16</v>
      </c>
      <c r="M5" s="693">
        <v>29</v>
      </c>
      <c r="N5" s="709">
        <v>37</v>
      </c>
      <c r="O5" s="714">
        <f aca="true" t="shared" si="1" ref="O5:O68">SUM(C5:N5)</f>
        <v>397</v>
      </c>
    </row>
    <row r="6" spans="1:15" ht="13.5" customHeight="1">
      <c r="A6" s="95" t="s">
        <v>151</v>
      </c>
      <c r="B6" s="230" t="s">
        <v>51</v>
      </c>
      <c r="C6" s="675">
        <v>28</v>
      </c>
      <c r="D6" s="693">
        <v>58</v>
      </c>
      <c r="E6" s="693">
        <v>43</v>
      </c>
      <c r="F6" s="688">
        <v>67</v>
      </c>
      <c r="G6" s="693">
        <v>38</v>
      </c>
      <c r="H6" s="693">
        <v>25</v>
      </c>
      <c r="I6" s="693">
        <v>55</v>
      </c>
      <c r="J6" s="693">
        <v>20</v>
      </c>
      <c r="K6" s="693">
        <v>60</v>
      </c>
      <c r="L6" s="693">
        <v>34</v>
      </c>
      <c r="M6" s="693">
        <v>51</v>
      </c>
      <c r="N6" s="709">
        <v>61</v>
      </c>
      <c r="O6" s="714">
        <f t="shared" si="1"/>
        <v>540</v>
      </c>
    </row>
    <row r="7" spans="1:15" ht="13.5" customHeight="1">
      <c r="A7" s="129"/>
      <c r="B7" s="230" t="s">
        <v>80</v>
      </c>
      <c r="C7" s="675">
        <v>0</v>
      </c>
      <c r="D7" s="693">
        <v>0</v>
      </c>
      <c r="E7" s="693">
        <v>0</v>
      </c>
      <c r="F7" s="688">
        <v>0</v>
      </c>
      <c r="G7" s="693">
        <v>0</v>
      </c>
      <c r="H7" s="693">
        <v>0</v>
      </c>
      <c r="I7" s="693">
        <v>0</v>
      </c>
      <c r="J7" s="693">
        <v>1</v>
      </c>
      <c r="K7" s="693">
        <v>0</v>
      </c>
      <c r="L7" s="693">
        <v>0</v>
      </c>
      <c r="M7" s="693">
        <v>0</v>
      </c>
      <c r="N7" s="709">
        <v>0</v>
      </c>
      <c r="O7" s="714">
        <f t="shared" si="1"/>
        <v>1</v>
      </c>
    </row>
    <row r="8" spans="1:15" ht="13.5" customHeight="1" thickBot="1">
      <c r="A8" s="130"/>
      <c r="B8" s="232" t="s">
        <v>52</v>
      </c>
      <c r="C8" s="719">
        <v>8</v>
      </c>
      <c r="D8" s="696">
        <v>5</v>
      </c>
      <c r="E8" s="696">
        <v>27</v>
      </c>
      <c r="F8" s="689">
        <v>8</v>
      </c>
      <c r="G8" s="696">
        <v>5</v>
      </c>
      <c r="H8" s="696">
        <v>9</v>
      </c>
      <c r="I8" s="696">
        <v>15</v>
      </c>
      <c r="J8" s="696">
        <v>3</v>
      </c>
      <c r="K8" s="696">
        <v>6</v>
      </c>
      <c r="L8" s="696">
        <v>2</v>
      </c>
      <c r="M8" s="696">
        <v>8</v>
      </c>
      <c r="N8" s="710">
        <v>2</v>
      </c>
      <c r="O8" s="716">
        <f t="shared" si="1"/>
        <v>98</v>
      </c>
    </row>
    <row r="9" spans="1:15" ht="13.5" customHeight="1" thickTop="1">
      <c r="A9" s="824" t="s">
        <v>183</v>
      </c>
      <c r="B9" s="236" t="s">
        <v>49</v>
      </c>
      <c r="C9" s="690">
        <f>IF(C10="","",SUM(C10:C13))</f>
        <v>28</v>
      </c>
      <c r="D9" s="691">
        <f aca="true" t="shared" si="2" ref="D9:N9">IF(D10="","",SUM(D10:D13))</f>
        <v>15</v>
      </c>
      <c r="E9" s="691">
        <f t="shared" si="2"/>
        <v>19</v>
      </c>
      <c r="F9" s="691">
        <f t="shared" si="2"/>
        <v>25</v>
      </c>
      <c r="G9" s="691">
        <f t="shared" si="2"/>
        <v>25</v>
      </c>
      <c r="H9" s="691">
        <f t="shared" si="2"/>
        <v>33</v>
      </c>
      <c r="I9" s="691">
        <f t="shared" si="2"/>
        <v>15</v>
      </c>
      <c r="J9" s="691">
        <f t="shared" si="2"/>
        <v>25</v>
      </c>
      <c r="K9" s="691">
        <f t="shared" si="2"/>
        <v>21</v>
      </c>
      <c r="L9" s="691">
        <f t="shared" si="2"/>
        <v>30</v>
      </c>
      <c r="M9" s="691">
        <f t="shared" si="2"/>
        <v>24</v>
      </c>
      <c r="N9" s="708">
        <f t="shared" si="2"/>
        <v>31</v>
      </c>
      <c r="O9" s="717">
        <f t="shared" si="1"/>
        <v>291</v>
      </c>
    </row>
    <row r="10" spans="1:15" ht="13.5" customHeight="1">
      <c r="A10" s="825"/>
      <c r="B10" s="230" t="s">
        <v>50</v>
      </c>
      <c r="C10" s="675">
        <v>20</v>
      </c>
      <c r="D10" s="693">
        <v>14</v>
      </c>
      <c r="E10" s="693">
        <v>19</v>
      </c>
      <c r="F10" s="688">
        <v>15</v>
      </c>
      <c r="G10" s="693">
        <v>15</v>
      </c>
      <c r="H10" s="693">
        <v>13</v>
      </c>
      <c r="I10" s="693">
        <v>14</v>
      </c>
      <c r="J10" s="693">
        <v>21</v>
      </c>
      <c r="K10" s="693">
        <v>20</v>
      </c>
      <c r="L10" s="693">
        <v>16</v>
      </c>
      <c r="M10" s="693">
        <v>21</v>
      </c>
      <c r="N10" s="709">
        <v>21</v>
      </c>
      <c r="O10" s="714">
        <f t="shared" si="1"/>
        <v>209</v>
      </c>
    </row>
    <row r="11" spans="1:15" ht="13.5" customHeight="1">
      <c r="A11" s="825"/>
      <c r="B11" s="230" t="s">
        <v>51</v>
      </c>
      <c r="C11" s="675">
        <v>7</v>
      </c>
      <c r="D11" s="693">
        <v>1</v>
      </c>
      <c r="E11" s="693">
        <v>0</v>
      </c>
      <c r="F11" s="688">
        <v>10</v>
      </c>
      <c r="G11" s="693">
        <v>6</v>
      </c>
      <c r="H11" s="693">
        <v>0</v>
      </c>
      <c r="I11" s="693">
        <v>0</v>
      </c>
      <c r="J11" s="693">
        <v>0</v>
      </c>
      <c r="K11" s="693">
        <v>0</v>
      </c>
      <c r="L11" s="693">
        <v>13</v>
      </c>
      <c r="M11" s="693">
        <v>2</v>
      </c>
      <c r="N11" s="709">
        <v>10</v>
      </c>
      <c r="O11" s="714">
        <f t="shared" si="1"/>
        <v>49</v>
      </c>
    </row>
    <row r="12" spans="1:15" ht="13.5" customHeight="1">
      <c r="A12" s="825"/>
      <c r="B12" s="230" t="s">
        <v>80</v>
      </c>
      <c r="C12" s="675">
        <v>0</v>
      </c>
      <c r="D12" s="693">
        <v>0</v>
      </c>
      <c r="E12" s="693">
        <v>0</v>
      </c>
      <c r="F12" s="688">
        <v>0</v>
      </c>
      <c r="G12" s="693">
        <v>0</v>
      </c>
      <c r="H12" s="693">
        <v>0</v>
      </c>
      <c r="I12" s="693">
        <v>0</v>
      </c>
      <c r="J12" s="693">
        <v>0</v>
      </c>
      <c r="K12" s="693">
        <v>0</v>
      </c>
      <c r="L12" s="693">
        <v>0</v>
      </c>
      <c r="M12" s="693">
        <v>0</v>
      </c>
      <c r="N12" s="709">
        <v>0</v>
      </c>
      <c r="O12" s="714">
        <f t="shared" si="1"/>
        <v>0</v>
      </c>
    </row>
    <row r="13" spans="1:15" ht="13.5" customHeight="1" thickBot="1">
      <c r="A13" s="826"/>
      <c r="B13" s="668" t="s">
        <v>52</v>
      </c>
      <c r="C13" s="720">
        <v>1</v>
      </c>
      <c r="D13" s="696">
        <v>0</v>
      </c>
      <c r="E13" s="696">
        <v>0</v>
      </c>
      <c r="F13" s="689">
        <v>0</v>
      </c>
      <c r="G13" s="696">
        <v>4</v>
      </c>
      <c r="H13" s="696">
        <v>20</v>
      </c>
      <c r="I13" s="696">
        <v>1</v>
      </c>
      <c r="J13" s="696">
        <v>4</v>
      </c>
      <c r="K13" s="696">
        <v>1</v>
      </c>
      <c r="L13" s="696">
        <v>1</v>
      </c>
      <c r="M13" s="696">
        <v>1</v>
      </c>
      <c r="N13" s="710">
        <v>0</v>
      </c>
      <c r="O13" s="715">
        <f t="shared" si="1"/>
        <v>33</v>
      </c>
    </row>
    <row r="14" spans="1:15" ht="13.5" customHeight="1" thickTop="1">
      <c r="A14" s="823" t="s">
        <v>116</v>
      </c>
      <c r="B14" s="669" t="s">
        <v>49</v>
      </c>
      <c r="C14" s="699">
        <f>IF(C15="","",SUM(C15:C18))</f>
        <v>19</v>
      </c>
      <c r="D14" s="691">
        <f aca="true" t="shared" si="3" ref="D14:N14">IF(D15="","",SUM(D15:D18))</f>
        <v>45</v>
      </c>
      <c r="E14" s="691">
        <f t="shared" si="3"/>
        <v>16</v>
      </c>
      <c r="F14" s="691">
        <f t="shared" si="3"/>
        <v>20</v>
      </c>
      <c r="G14" s="691">
        <f t="shared" si="3"/>
        <v>36</v>
      </c>
      <c r="H14" s="691">
        <f t="shared" si="3"/>
        <v>55</v>
      </c>
      <c r="I14" s="691">
        <f t="shared" si="3"/>
        <v>21</v>
      </c>
      <c r="J14" s="691">
        <f t="shared" si="3"/>
        <v>20</v>
      </c>
      <c r="K14" s="691">
        <f t="shared" si="3"/>
        <v>26</v>
      </c>
      <c r="L14" s="691">
        <f t="shared" si="3"/>
        <v>30</v>
      </c>
      <c r="M14" s="691">
        <f t="shared" si="3"/>
        <v>10</v>
      </c>
      <c r="N14" s="708">
        <f t="shared" si="3"/>
        <v>20</v>
      </c>
      <c r="O14" s="713">
        <f t="shared" si="1"/>
        <v>318</v>
      </c>
    </row>
    <row r="15" spans="1:15" ht="13.5" customHeight="1">
      <c r="A15" s="822"/>
      <c r="B15" s="670" t="s">
        <v>50</v>
      </c>
      <c r="C15" s="721">
        <v>16</v>
      </c>
      <c r="D15" s="693">
        <v>14</v>
      </c>
      <c r="E15" s="693">
        <v>16</v>
      </c>
      <c r="F15" s="688">
        <v>8</v>
      </c>
      <c r="G15" s="693">
        <v>16</v>
      </c>
      <c r="H15" s="693">
        <v>15</v>
      </c>
      <c r="I15" s="693">
        <v>14</v>
      </c>
      <c r="J15" s="693">
        <v>13</v>
      </c>
      <c r="K15" s="693">
        <v>16</v>
      </c>
      <c r="L15" s="693">
        <v>7</v>
      </c>
      <c r="M15" s="693">
        <v>10</v>
      </c>
      <c r="N15" s="709">
        <v>9</v>
      </c>
      <c r="O15" s="714">
        <f t="shared" si="1"/>
        <v>154</v>
      </c>
    </row>
    <row r="16" spans="1:15" ht="13.5" customHeight="1">
      <c r="A16" s="822"/>
      <c r="B16" s="230" t="s">
        <v>51</v>
      </c>
      <c r="C16" s="675">
        <v>0</v>
      </c>
      <c r="D16" s="693">
        <v>31</v>
      </c>
      <c r="E16" s="693">
        <v>0</v>
      </c>
      <c r="F16" s="688">
        <v>10</v>
      </c>
      <c r="G16" s="693">
        <v>17</v>
      </c>
      <c r="H16" s="693">
        <v>36</v>
      </c>
      <c r="I16" s="693">
        <v>3</v>
      </c>
      <c r="J16" s="693">
        <v>7</v>
      </c>
      <c r="K16" s="693">
        <v>4</v>
      </c>
      <c r="L16" s="693">
        <v>22</v>
      </c>
      <c r="M16" s="693">
        <v>0</v>
      </c>
      <c r="N16" s="709">
        <v>6</v>
      </c>
      <c r="O16" s="714">
        <f t="shared" si="1"/>
        <v>136</v>
      </c>
    </row>
    <row r="17" spans="1:15" ht="13.5" customHeight="1">
      <c r="A17" s="129"/>
      <c r="B17" s="230" t="s">
        <v>80</v>
      </c>
      <c r="C17" s="675">
        <v>0</v>
      </c>
      <c r="D17" s="693">
        <v>0</v>
      </c>
      <c r="E17" s="693">
        <v>0</v>
      </c>
      <c r="F17" s="688">
        <v>0</v>
      </c>
      <c r="G17" s="693">
        <v>0</v>
      </c>
      <c r="H17" s="693">
        <v>0</v>
      </c>
      <c r="I17" s="693">
        <v>0</v>
      </c>
      <c r="J17" s="693">
        <v>0</v>
      </c>
      <c r="K17" s="693">
        <v>0</v>
      </c>
      <c r="L17" s="693">
        <v>1</v>
      </c>
      <c r="M17" s="693">
        <v>0</v>
      </c>
      <c r="N17" s="709">
        <v>0</v>
      </c>
      <c r="O17" s="714">
        <f t="shared" si="1"/>
        <v>1</v>
      </c>
    </row>
    <row r="18" spans="1:15" ht="13.5" customHeight="1" thickBot="1">
      <c r="A18" s="130"/>
      <c r="B18" s="232" t="s">
        <v>52</v>
      </c>
      <c r="C18" s="678">
        <v>3</v>
      </c>
      <c r="D18" s="696">
        <v>0</v>
      </c>
      <c r="E18" s="696">
        <v>0</v>
      </c>
      <c r="F18" s="689">
        <v>2</v>
      </c>
      <c r="G18" s="696">
        <v>3</v>
      </c>
      <c r="H18" s="696">
        <v>4</v>
      </c>
      <c r="I18" s="696">
        <v>4</v>
      </c>
      <c r="J18" s="696">
        <v>0</v>
      </c>
      <c r="K18" s="696">
        <v>6</v>
      </c>
      <c r="L18" s="696">
        <v>0</v>
      </c>
      <c r="M18" s="696">
        <v>0</v>
      </c>
      <c r="N18" s="710">
        <v>5</v>
      </c>
      <c r="O18" s="715">
        <f t="shared" si="1"/>
        <v>27</v>
      </c>
    </row>
    <row r="19" spans="1:15" ht="13.5" customHeight="1" thickTop="1">
      <c r="A19" s="822" t="s">
        <v>184</v>
      </c>
      <c r="B19" s="236" t="s">
        <v>49</v>
      </c>
      <c r="C19" s="700">
        <f>IF(C20="","",SUM(C20:C23))</f>
        <v>30</v>
      </c>
      <c r="D19" s="691">
        <f aca="true" t="shared" si="4" ref="D19:K19">IF(D20="","",SUM(D20:D23))</f>
        <v>25</v>
      </c>
      <c r="E19" s="691">
        <f t="shared" si="4"/>
        <v>50</v>
      </c>
      <c r="F19" s="691">
        <f t="shared" si="4"/>
        <v>75</v>
      </c>
      <c r="G19" s="691">
        <f t="shared" si="4"/>
        <v>42</v>
      </c>
      <c r="H19" s="691">
        <f t="shared" si="4"/>
        <v>47</v>
      </c>
      <c r="I19" s="691">
        <f t="shared" si="4"/>
        <v>85</v>
      </c>
      <c r="J19" s="691">
        <f t="shared" si="4"/>
        <v>59</v>
      </c>
      <c r="K19" s="691">
        <f t="shared" si="4"/>
        <v>97</v>
      </c>
      <c r="L19" s="691">
        <f>IF(L20="","",SUM(L20:L23))</f>
        <v>69</v>
      </c>
      <c r="M19" s="691">
        <f>IF(M20="","",SUM(M20:M23))</f>
        <v>74</v>
      </c>
      <c r="N19" s="708">
        <f>IF(N20="","",SUM(N20:N23))</f>
        <v>35</v>
      </c>
      <c r="O19" s="713">
        <f t="shared" si="1"/>
        <v>688</v>
      </c>
    </row>
    <row r="20" spans="1:15" ht="13.5" customHeight="1">
      <c r="A20" s="822"/>
      <c r="B20" s="230" t="s">
        <v>50</v>
      </c>
      <c r="C20" s="675">
        <v>16</v>
      </c>
      <c r="D20" s="693">
        <v>17</v>
      </c>
      <c r="E20" s="693">
        <v>19</v>
      </c>
      <c r="F20" s="693">
        <v>22</v>
      </c>
      <c r="G20" s="693">
        <v>22</v>
      </c>
      <c r="H20" s="693">
        <v>25</v>
      </c>
      <c r="I20" s="693">
        <v>23</v>
      </c>
      <c r="J20" s="693">
        <v>24</v>
      </c>
      <c r="K20" s="693">
        <v>23</v>
      </c>
      <c r="L20" s="693">
        <v>17</v>
      </c>
      <c r="M20" s="693">
        <v>21</v>
      </c>
      <c r="N20" s="709">
        <v>22</v>
      </c>
      <c r="O20" s="714">
        <f t="shared" si="1"/>
        <v>251</v>
      </c>
    </row>
    <row r="21" spans="1:15" ht="13.5" customHeight="1">
      <c r="A21" s="822"/>
      <c r="B21" s="230" t="s">
        <v>51</v>
      </c>
      <c r="C21" s="675">
        <v>6</v>
      </c>
      <c r="D21" s="693">
        <v>0</v>
      </c>
      <c r="E21" s="693">
        <v>23</v>
      </c>
      <c r="F21" s="693">
        <v>30</v>
      </c>
      <c r="G21" s="693">
        <v>1</v>
      </c>
      <c r="H21" s="693">
        <v>0</v>
      </c>
      <c r="I21" s="693">
        <v>57</v>
      </c>
      <c r="J21" s="693">
        <v>21</v>
      </c>
      <c r="K21" s="693">
        <v>62</v>
      </c>
      <c r="L21" s="693">
        <v>36</v>
      </c>
      <c r="M21" s="693">
        <v>44</v>
      </c>
      <c r="N21" s="709">
        <v>6</v>
      </c>
      <c r="O21" s="714">
        <f t="shared" si="1"/>
        <v>286</v>
      </c>
    </row>
    <row r="22" spans="1:15" ht="13.5" customHeight="1">
      <c r="A22" s="129"/>
      <c r="B22" s="230" t="s">
        <v>80</v>
      </c>
      <c r="C22" s="675">
        <v>0</v>
      </c>
      <c r="D22" s="693">
        <v>2</v>
      </c>
      <c r="E22" s="693">
        <v>0</v>
      </c>
      <c r="F22" s="693">
        <v>0</v>
      </c>
      <c r="G22" s="693">
        <v>0</v>
      </c>
      <c r="H22" s="693">
        <v>0</v>
      </c>
      <c r="I22" s="693">
        <v>0</v>
      </c>
      <c r="J22" s="693">
        <v>0</v>
      </c>
      <c r="K22" s="693">
        <v>0</v>
      </c>
      <c r="L22" s="693">
        <v>0</v>
      </c>
      <c r="M22" s="693">
        <v>0</v>
      </c>
      <c r="N22" s="709">
        <v>0</v>
      </c>
      <c r="O22" s="714">
        <f t="shared" si="1"/>
        <v>2</v>
      </c>
    </row>
    <row r="23" spans="1:15" ht="13.5" customHeight="1" thickBot="1">
      <c r="A23" s="129"/>
      <c r="B23" s="238" t="s">
        <v>52</v>
      </c>
      <c r="C23" s="719">
        <v>8</v>
      </c>
      <c r="D23" s="696">
        <v>6</v>
      </c>
      <c r="E23" s="696">
        <v>8</v>
      </c>
      <c r="F23" s="696">
        <v>23</v>
      </c>
      <c r="G23" s="696">
        <v>19</v>
      </c>
      <c r="H23" s="696">
        <v>22</v>
      </c>
      <c r="I23" s="696">
        <v>5</v>
      </c>
      <c r="J23" s="696">
        <v>14</v>
      </c>
      <c r="K23" s="696">
        <v>12</v>
      </c>
      <c r="L23" s="696">
        <v>16</v>
      </c>
      <c r="M23" s="696">
        <v>9</v>
      </c>
      <c r="N23" s="710">
        <v>7</v>
      </c>
      <c r="O23" s="715">
        <f t="shared" si="1"/>
        <v>149</v>
      </c>
    </row>
    <row r="24" spans="1:15" ht="13.5" customHeight="1" thickTop="1">
      <c r="A24" s="823" t="s">
        <v>185</v>
      </c>
      <c r="B24" s="229" t="s">
        <v>49</v>
      </c>
      <c r="C24" s="690">
        <f>IF(C25="","",SUM(C25:C28))</f>
        <v>48</v>
      </c>
      <c r="D24" s="691">
        <f aca="true" t="shared" si="5" ref="D24:N24">IF(D25="","",SUM(D25:D28))</f>
        <v>46</v>
      </c>
      <c r="E24" s="691">
        <f t="shared" si="5"/>
        <v>31</v>
      </c>
      <c r="F24" s="691">
        <f t="shared" si="5"/>
        <v>41</v>
      </c>
      <c r="G24" s="691">
        <f t="shared" si="5"/>
        <v>29</v>
      </c>
      <c r="H24" s="691">
        <f t="shared" si="5"/>
        <v>31</v>
      </c>
      <c r="I24" s="691">
        <f t="shared" si="5"/>
        <v>138</v>
      </c>
      <c r="J24" s="691">
        <f t="shared" si="5"/>
        <v>67</v>
      </c>
      <c r="K24" s="691">
        <f t="shared" si="5"/>
        <v>67</v>
      </c>
      <c r="L24" s="691">
        <f t="shared" si="5"/>
        <v>28</v>
      </c>
      <c r="M24" s="691">
        <f t="shared" si="5"/>
        <v>45</v>
      </c>
      <c r="N24" s="708">
        <f t="shared" si="5"/>
        <v>28</v>
      </c>
      <c r="O24" s="713">
        <f t="shared" si="1"/>
        <v>599</v>
      </c>
    </row>
    <row r="25" spans="1:15" ht="13.5" customHeight="1">
      <c r="A25" s="822"/>
      <c r="B25" s="230" t="s">
        <v>50</v>
      </c>
      <c r="C25" s="675">
        <v>20</v>
      </c>
      <c r="D25" s="693">
        <v>25</v>
      </c>
      <c r="E25" s="693">
        <v>13</v>
      </c>
      <c r="F25" s="693">
        <v>17</v>
      </c>
      <c r="G25" s="693">
        <v>21</v>
      </c>
      <c r="H25" s="693">
        <v>26</v>
      </c>
      <c r="I25" s="693">
        <v>13</v>
      </c>
      <c r="J25" s="693">
        <v>24</v>
      </c>
      <c r="K25" s="693">
        <v>24</v>
      </c>
      <c r="L25" s="693">
        <v>14</v>
      </c>
      <c r="M25" s="693">
        <v>20</v>
      </c>
      <c r="N25" s="709">
        <v>18</v>
      </c>
      <c r="O25" s="714">
        <f t="shared" si="1"/>
        <v>235</v>
      </c>
    </row>
    <row r="26" spans="1:15" ht="13.5" customHeight="1">
      <c r="A26" s="822"/>
      <c r="B26" s="230" t="s">
        <v>51</v>
      </c>
      <c r="C26" s="675">
        <v>22</v>
      </c>
      <c r="D26" s="693">
        <v>8</v>
      </c>
      <c r="E26" s="693">
        <v>4</v>
      </c>
      <c r="F26" s="693">
        <v>18</v>
      </c>
      <c r="G26" s="693">
        <v>0</v>
      </c>
      <c r="H26" s="693">
        <v>0</v>
      </c>
      <c r="I26" s="693">
        <v>0</v>
      </c>
      <c r="J26" s="693">
        <v>38</v>
      </c>
      <c r="K26" s="693">
        <v>34</v>
      </c>
      <c r="L26" s="693">
        <v>0</v>
      </c>
      <c r="M26" s="693">
        <v>4</v>
      </c>
      <c r="N26" s="709">
        <v>3</v>
      </c>
      <c r="O26" s="714">
        <f t="shared" si="1"/>
        <v>131</v>
      </c>
    </row>
    <row r="27" spans="1:15" ht="13.5" customHeight="1">
      <c r="A27" s="129"/>
      <c r="B27" s="230" t="s">
        <v>80</v>
      </c>
      <c r="C27" s="675">
        <v>0</v>
      </c>
      <c r="D27" s="693">
        <v>0</v>
      </c>
      <c r="E27" s="693">
        <v>0</v>
      </c>
      <c r="F27" s="693">
        <v>0</v>
      </c>
      <c r="G27" s="693">
        <v>0</v>
      </c>
      <c r="H27" s="693">
        <v>0</v>
      </c>
      <c r="I27" s="693">
        <v>0</v>
      </c>
      <c r="J27" s="693">
        <v>0</v>
      </c>
      <c r="K27" s="693">
        <v>0</v>
      </c>
      <c r="L27" s="693">
        <v>0</v>
      </c>
      <c r="M27" s="693">
        <v>0</v>
      </c>
      <c r="N27" s="709">
        <v>0</v>
      </c>
      <c r="O27" s="714">
        <f t="shared" si="1"/>
        <v>0</v>
      </c>
    </row>
    <row r="28" spans="1:15" ht="13.5" customHeight="1" thickBot="1">
      <c r="A28" s="130"/>
      <c r="B28" s="232" t="s">
        <v>52</v>
      </c>
      <c r="C28" s="719">
        <v>6</v>
      </c>
      <c r="D28" s="696">
        <v>13</v>
      </c>
      <c r="E28" s="696">
        <v>14</v>
      </c>
      <c r="F28" s="696">
        <v>6</v>
      </c>
      <c r="G28" s="696">
        <v>8</v>
      </c>
      <c r="H28" s="696">
        <v>5</v>
      </c>
      <c r="I28" s="696">
        <v>125</v>
      </c>
      <c r="J28" s="696">
        <v>5</v>
      </c>
      <c r="K28" s="696">
        <v>9</v>
      </c>
      <c r="L28" s="696">
        <v>14</v>
      </c>
      <c r="M28" s="696">
        <v>21</v>
      </c>
      <c r="N28" s="710">
        <v>7</v>
      </c>
      <c r="O28" s="715">
        <f t="shared" si="1"/>
        <v>233</v>
      </c>
    </row>
    <row r="29" spans="1:15" ht="13.5" customHeight="1" thickTop="1">
      <c r="A29" s="823" t="s">
        <v>186</v>
      </c>
      <c r="B29" s="229" t="s">
        <v>49</v>
      </c>
      <c r="C29" s="690">
        <f>IF(C30="","",SUM(C30:C33))</f>
        <v>422</v>
      </c>
      <c r="D29" s="691">
        <f aca="true" t="shared" si="6" ref="D29:N29">IF(D30="","",SUM(D30:D33))</f>
        <v>184</v>
      </c>
      <c r="E29" s="691">
        <f t="shared" si="6"/>
        <v>274</v>
      </c>
      <c r="F29" s="691">
        <f t="shared" si="6"/>
        <v>370</v>
      </c>
      <c r="G29" s="691">
        <f t="shared" si="6"/>
        <v>255</v>
      </c>
      <c r="H29" s="691">
        <f t="shared" si="6"/>
        <v>261</v>
      </c>
      <c r="I29" s="691">
        <f t="shared" si="6"/>
        <v>613</v>
      </c>
      <c r="J29" s="691">
        <f t="shared" si="6"/>
        <v>220</v>
      </c>
      <c r="K29" s="691">
        <f t="shared" si="6"/>
        <v>677</v>
      </c>
      <c r="L29" s="691">
        <f t="shared" si="6"/>
        <v>220</v>
      </c>
      <c r="M29" s="691">
        <f t="shared" si="6"/>
        <v>173</v>
      </c>
      <c r="N29" s="708">
        <f t="shared" si="6"/>
        <v>231</v>
      </c>
      <c r="O29" s="713">
        <f t="shared" si="1"/>
        <v>3900</v>
      </c>
    </row>
    <row r="30" spans="1:15" ht="13.5" customHeight="1">
      <c r="A30" s="822"/>
      <c r="B30" s="230" t="s">
        <v>50</v>
      </c>
      <c r="C30" s="675">
        <v>75</v>
      </c>
      <c r="D30" s="693">
        <v>76</v>
      </c>
      <c r="E30" s="693">
        <v>102</v>
      </c>
      <c r="F30" s="693">
        <v>61</v>
      </c>
      <c r="G30" s="693">
        <v>96</v>
      </c>
      <c r="H30" s="693">
        <v>99</v>
      </c>
      <c r="I30" s="693">
        <v>85</v>
      </c>
      <c r="J30" s="693">
        <v>82</v>
      </c>
      <c r="K30" s="693">
        <v>111</v>
      </c>
      <c r="L30" s="693">
        <v>80</v>
      </c>
      <c r="M30" s="693">
        <v>91</v>
      </c>
      <c r="N30" s="709">
        <v>68</v>
      </c>
      <c r="O30" s="714">
        <f t="shared" si="1"/>
        <v>1026</v>
      </c>
    </row>
    <row r="31" spans="1:15" ht="13.5" customHeight="1">
      <c r="A31" s="822"/>
      <c r="B31" s="230" t="s">
        <v>51</v>
      </c>
      <c r="C31" s="675">
        <v>115</v>
      </c>
      <c r="D31" s="693">
        <v>72</v>
      </c>
      <c r="E31" s="693">
        <v>135</v>
      </c>
      <c r="F31" s="693">
        <v>117</v>
      </c>
      <c r="G31" s="693">
        <v>108</v>
      </c>
      <c r="H31" s="693">
        <v>117</v>
      </c>
      <c r="I31" s="693">
        <v>158</v>
      </c>
      <c r="J31" s="693">
        <v>93</v>
      </c>
      <c r="K31" s="693">
        <v>154</v>
      </c>
      <c r="L31" s="693">
        <v>108</v>
      </c>
      <c r="M31" s="693">
        <v>45</v>
      </c>
      <c r="N31" s="709">
        <v>108</v>
      </c>
      <c r="O31" s="714">
        <f t="shared" si="1"/>
        <v>1330</v>
      </c>
    </row>
    <row r="32" spans="1:15" ht="13.5" customHeight="1">
      <c r="A32" s="129"/>
      <c r="B32" s="230" t="s">
        <v>80</v>
      </c>
      <c r="C32" s="675">
        <v>0</v>
      </c>
      <c r="D32" s="693">
        <v>0</v>
      </c>
      <c r="E32" s="693">
        <v>2</v>
      </c>
      <c r="F32" s="693">
        <v>1</v>
      </c>
      <c r="G32" s="693">
        <v>0</v>
      </c>
      <c r="H32" s="693">
        <v>1</v>
      </c>
      <c r="I32" s="693">
        <v>1</v>
      </c>
      <c r="J32" s="693">
        <v>0</v>
      </c>
      <c r="K32" s="693">
        <v>1</v>
      </c>
      <c r="L32" s="693">
        <v>1</v>
      </c>
      <c r="M32" s="693">
        <v>0</v>
      </c>
      <c r="N32" s="709">
        <v>0</v>
      </c>
      <c r="O32" s="714">
        <f t="shared" si="1"/>
        <v>7</v>
      </c>
    </row>
    <row r="33" spans="1:15" ht="13.5" customHeight="1" thickBot="1">
      <c r="A33" s="130"/>
      <c r="B33" s="232" t="s">
        <v>52</v>
      </c>
      <c r="C33" s="719">
        <v>232</v>
      </c>
      <c r="D33" s="696">
        <v>36</v>
      </c>
      <c r="E33" s="696">
        <v>35</v>
      </c>
      <c r="F33" s="696">
        <v>191</v>
      </c>
      <c r="G33" s="696">
        <v>51</v>
      </c>
      <c r="H33" s="696">
        <v>44</v>
      </c>
      <c r="I33" s="696">
        <v>369</v>
      </c>
      <c r="J33" s="696">
        <v>45</v>
      </c>
      <c r="K33" s="696">
        <v>411</v>
      </c>
      <c r="L33" s="696">
        <v>31</v>
      </c>
      <c r="M33" s="696">
        <v>37</v>
      </c>
      <c r="N33" s="710">
        <v>55</v>
      </c>
      <c r="O33" s="715">
        <f t="shared" si="1"/>
        <v>1537</v>
      </c>
    </row>
    <row r="34" spans="1:15" ht="13.5" customHeight="1" thickTop="1">
      <c r="A34" s="823" t="s">
        <v>117</v>
      </c>
      <c r="B34" s="229" t="s">
        <v>49</v>
      </c>
      <c r="C34" s="690">
        <f>IF(C35="","",SUM(C35:C38))</f>
        <v>61</v>
      </c>
      <c r="D34" s="691">
        <f aca="true" t="shared" si="7" ref="D34:N34">IF(D35="","",SUM(D35:D38))</f>
        <v>26</v>
      </c>
      <c r="E34" s="691">
        <f t="shared" si="7"/>
        <v>49</v>
      </c>
      <c r="F34" s="691">
        <f t="shared" si="7"/>
        <v>34</v>
      </c>
      <c r="G34" s="691">
        <f t="shared" si="7"/>
        <v>45</v>
      </c>
      <c r="H34" s="691">
        <f t="shared" si="7"/>
        <v>72</v>
      </c>
      <c r="I34" s="691">
        <f t="shared" si="7"/>
        <v>38</v>
      </c>
      <c r="J34" s="691">
        <f t="shared" si="7"/>
        <v>38</v>
      </c>
      <c r="K34" s="691">
        <f t="shared" si="7"/>
        <v>115</v>
      </c>
      <c r="L34" s="691">
        <f t="shared" si="7"/>
        <v>37</v>
      </c>
      <c r="M34" s="691">
        <f t="shared" si="7"/>
        <v>314</v>
      </c>
      <c r="N34" s="708">
        <f t="shared" si="7"/>
        <v>35</v>
      </c>
      <c r="O34" s="713">
        <f t="shared" si="1"/>
        <v>864</v>
      </c>
    </row>
    <row r="35" spans="1:15" ht="13.5" customHeight="1">
      <c r="A35" s="822"/>
      <c r="B35" s="230" t="s">
        <v>203</v>
      </c>
      <c r="C35" s="675">
        <v>18</v>
      </c>
      <c r="D35" s="693">
        <v>21</v>
      </c>
      <c r="E35" s="693">
        <v>17</v>
      </c>
      <c r="F35" s="693">
        <v>17</v>
      </c>
      <c r="G35" s="693">
        <v>22</v>
      </c>
      <c r="H35" s="693">
        <v>17</v>
      </c>
      <c r="I35" s="693">
        <v>15</v>
      </c>
      <c r="J35" s="693">
        <v>20</v>
      </c>
      <c r="K35" s="693">
        <v>19</v>
      </c>
      <c r="L35" s="693">
        <v>13</v>
      </c>
      <c r="M35" s="693">
        <v>12</v>
      </c>
      <c r="N35" s="709">
        <v>14</v>
      </c>
      <c r="O35" s="714">
        <f t="shared" si="1"/>
        <v>205</v>
      </c>
    </row>
    <row r="36" spans="1:15" ht="13.5" customHeight="1">
      <c r="A36" s="822"/>
      <c r="B36" s="230" t="s">
        <v>51</v>
      </c>
      <c r="C36" s="675">
        <v>30</v>
      </c>
      <c r="D36" s="693">
        <v>0</v>
      </c>
      <c r="E36" s="693">
        <v>26</v>
      </c>
      <c r="F36" s="693">
        <v>8</v>
      </c>
      <c r="G36" s="693">
        <v>7</v>
      </c>
      <c r="H36" s="693">
        <v>43</v>
      </c>
      <c r="I36" s="693">
        <v>12</v>
      </c>
      <c r="J36" s="693">
        <v>6</v>
      </c>
      <c r="K36" s="693">
        <v>69</v>
      </c>
      <c r="L36" s="693">
        <v>14</v>
      </c>
      <c r="M36" s="693">
        <v>14</v>
      </c>
      <c r="N36" s="709">
        <v>17</v>
      </c>
      <c r="O36" s="714">
        <f t="shared" si="1"/>
        <v>246</v>
      </c>
    </row>
    <row r="37" spans="1:15" ht="13.5" customHeight="1">
      <c r="A37" s="129"/>
      <c r="B37" s="230" t="s">
        <v>80</v>
      </c>
      <c r="C37" s="675">
        <v>0</v>
      </c>
      <c r="D37" s="693">
        <v>0</v>
      </c>
      <c r="E37" s="693">
        <v>0</v>
      </c>
      <c r="F37" s="693">
        <v>0</v>
      </c>
      <c r="G37" s="693">
        <v>0</v>
      </c>
      <c r="H37" s="693">
        <v>0</v>
      </c>
      <c r="I37" s="693">
        <v>0</v>
      </c>
      <c r="J37" s="693">
        <v>0</v>
      </c>
      <c r="K37" s="693">
        <v>0</v>
      </c>
      <c r="L37" s="693">
        <v>0</v>
      </c>
      <c r="M37" s="693">
        <v>0</v>
      </c>
      <c r="N37" s="709">
        <v>0</v>
      </c>
      <c r="O37" s="714">
        <f t="shared" si="1"/>
        <v>0</v>
      </c>
    </row>
    <row r="38" spans="1:15" ht="13.5" customHeight="1" thickBot="1">
      <c r="A38" s="130"/>
      <c r="B38" s="232" t="s">
        <v>52</v>
      </c>
      <c r="C38" s="678">
        <v>13</v>
      </c>
      <c r="D38" s="696">
        <v>5</v>
      </c>
      <c r="E38" s="696">
        <v>6</v>
      </c>
      <c r="F38" s="696">
        <v>9</v>
      </c>
      <c r="G38" s="696">
        <v>16</v>
      </c>
      <c r="H38" s="696">
        <v>12</v>
      </c>
      <c r="I38" s="696">
        <v>11</v>
      </c>
      <c r="J38" s="696">
        <v>12</v>
      </c>
      <c r="K38" s="696">
        <v>27</v>
      </c>
      <c r="L38" s="696">
        <v>10</v>
      </c>
      <c r="M38" s="696">
        <v>288</v>
      </c>
      <c r="N38" s="710">
        <v>4</v>
      </c>
      <c r="O38" s="715">
        <f t="shared" si="1"/>
        <v>413</v>
      </c>
    </row>
    <row r="39" spans="1:15" ht="13.5" customHeight="1" thickTop="1">
      <c r="A39" s="822" t="s">
        <v>118</v>
      </c>
      <c r="B39" s="236" t="s">
        <v>49</v>
      </c>
      <c r="C39" s="700">
        <f>IF(C40="","",SUM(C40:C43))</f>
        <v>8</v>
      </c>
      <c r="D39" s="691">
        <f aca="true" t="shared" si="8" ref="D39:N39">IF(D40="","",SUM(D40:D43))</f>
        <v>6</v>
      </c>
      <c r="E39" s="691">
        <f t="shared" si="8"/>
        <v>11</v>
      </c>
      <c r="F39" s="691">
        <f t="shared" si="8"/>
        <v>13</v>
      </c>
      <c r="G39" s="691">
        <f t="shared" si="8"/>
        <v>11</v>
      </c>
      <c r="H39" s="691">
        <f t="shared" si="8"/>
        <v>12</v>
      </c>
      <c r="I39" s="691">
        <f t="shared" si="8"/>
        <v>3</v>
      </c>
      <c r="J39" s="691">
        <f t="shared" si="8"/>
        <v>7</v>
      </c>
      <c r="K39" s="691">
        <f t="shared" si="8"/>
        <v>7</v>
      </c>
      <c r="L39" s="691">
        <f t="shared" si="8"/>
        <v>6</v>
      </c>
      <c r="M39" s="691">
        <f t="shared" si="8"/>
        <v>10</v>
      </c>
      <c r="N39" s="708">
        <f t="shared" si="8"/>
        <v>3</v>
      </c>
      <c r="O39" s="713">
        <f t="shared" si="1"/>
        <v>97</v>
      </c>
    </row>
    <row r="40" spans="1:15" ht="13.5" customHeight="1">
      <c r="A40" s="822"/>
      <c r="B40" s="230" t="s">
        <v>50</v>
      </c>
      <c r="C40" s="675">
        <v>8</v>
      </c>
      <c r="D40" s="693">
        <v>6</v>
      </c>
      <c r="E40" s="693">
        <v>11</v>
      </c>
      <c r="F40" s="693">
        <v>5</v>
      </c>
      <c r="G40" s="693">
        <v>11</v>
      </c>
      <c r="H40" s="693">
        <v>11</v>
      </c>
      <c r="I40" s="693">
        <v>3</v>
      </c>
      <c r="J40" s="693">
        <v>7</v>
      </c>
      <c r="K40" s="693">
        <v>7</v>
      </c>
      <c r="L40" s="693">
        <v>6</v>
      </c>
      <c r="M40" s="693">
        <v>10</v>
      </c>
      <c r="N40" s="709">
        <v>3</v>
      </c>
      <c r="O40" s="714">
        <f t="shared" si="1"/>
        <v>88</v>
      </c>
    </row>
    <row r="41" spans="1:15" ht="13.5" customHeight="1">
      <c r="A41" s="822"/>
      <c r="B41" s="230" t="s">
        <v>51</v>
      </c>
      <c r="C41" s="675">
        <v>0</v>
      </c>
      <c r="D41" s="693">
        <v>0</v>
      </c>
      <c r="E41" s="693">
        <v>0</v>
      </c>
      <c r="F41" s="693">
        <v>8</v>
      </c>
      <c r="G41" s="693">
        <v>0</v>
      </c>
      <c r="H41" s="693">
        <v>0</v>
      </c>
      <c r="I41" s="693">
        <v>0</v>
      </c>
      <c r="J41" s="693">
        <v>0</v>
      </c>
      <c r="K41" s="693">
        <v>0</v>
      </c>
      <c r="L41" s="693">
        <v>0</v>
      </c>
      <c r="M41" s="693">
        <v>0</v>
      </c>
      <c r="N41" s="709">
        <v>0</v>
      </c>
      <c r="O41" s="714">
        <f t="shared" si="1"/>
        <v>8</v>
      </c>
    </row>
    <row r="42" spans="1:15" ht="13.5" customHeight="1">
      <c r="A42" s="129"/>
      <c r="B42" s="230" t="s">
        <v>80</v>
      </c>
      <c r="C42" s="675">
        <v>0</v>
      </c>
      <c r="D42" s="693">
        <v>0</v>
      </c>
      <c r="E42" s="693">
        <v>0</v>
      </c>
      <c r="F42" s="693">
        <v>0</v>
      </c>
      <c r="G42" s="693">
        <v>0</v>
      </c>
      <c r="H42" s="693">
        <v>0</v>
      </c>
      <c r="I42" s="693">
        <v>0</v>
      </c>
      <c r="J42" s="693">
        <v>0</v>
      </c>
      <c r="K42" s="693">
        <v>0</v>
      </c>
      <c r="L42" s="693">
        <v>0</v>
      </c>
      <c r="M42" s="693">
        <v>0</v>
      </c>
      <c r="N42" s="709">
        <v>0</v>
      </c>
      <c r="O42" s="714">
        <f t="shared" si="1"/>
        <v>0</v>
      </c>
    </row>
    <row r="43" spans="1:15" ht="13.5" customHeight="1" thickBot="1">
      <c r="A43" s="130"/>
      <c r="B43" s="232" t="s">
        <v>52</v>
      </c>
      <c r="C43" s="678">
        <v>0</v>
      </c>
      <c r="D43" s="696">
        <v>0</v>
      </c>
      <c r="E43" s="696">
        <v>0</v>
      </c>
      <c r="F43" s="696">
        <v>0</v>
      </c>
      <c r="G43" s="696">
        <v>0</v>
      </c>
      <c r="H43" s="696">
        <v>1</v>
      </c>
      <c r="I43" s="696">
        <v>0</v>
      </c>
      <c r="J43" s="696">
        <v>0</v>
      </c>
      <c r="K43" s="696">
        <v>0</v>
      </c>
      <c r="L43" s="696">
        <v>0</v>
      </c>
      <c r="M43" s="696">
        <v>0</v>
      </c>
      <c r="N43" s="710">
        <v>0</v>
      </c>
      <c r="O43" s="715">
        <f t="shared" si="1"/>
        <v>1</v>
      </c>
    </row>
    <row r="44" spans="1:15" ht="13.5" customHeight="1" thickTop="1">
      <c r="A44" s="824" t="s">
        <v>119</v>
      </c>
      <c r="B44" s="229" t="s">
        <v>49</v>
      </c>
      <c r="C44" s="700">
        <f aca="true" t="shared" si="9" ref="C44:N44">IF(C45="","",SUM(C45:C48))</f>
        <v>17</v>
      </c>
      <c r="D44" s="691">
        <f t="shared" si="9"/>
        <v>8</v>
      </c>
      <c r="E44" s="691">
        <f t="shared" si="9"/>
        <v>27</v>
      </c>
      <c r="F44" s="691">
        <f t="shared" si="9"/>
        <v>22</v>
      </c>
      <c r="G44" s="691">
        <f t="shared" si="9"/>
        <v>38</v>
      </c>
      <c r="H44" s="691">
        <f t="shared" si="9"/>
        <v>44</v>
      </c>
      <c r="I44" s="691">
        <f t="shared" si="9"/>
        <v>9</v>
      </c>
      <c r="J44" s="691">
        <f t="shared" si="9"/>
        <v>6</v>
      </c>
      <c r="K44" s="691">
        <f t="shared" si="9"/>
        <v>12</v>
      </c>
      <c r="L44" s="691">
        <f t="shared" si="9"/>
        <v>8</v>
      </c>
      <c r="M44" s="691">
        <f t="shared" si="9"/>
        <v>16</v>
      </c>
      <c r="N44" s="708">
        <f t="shared" si="9"/>
        <v>309</v>
      </c>
      <c r="O44" s="713">
        <f t="shared" si="1"/>
        <v>516</v>
      </c>
    </row>
    <row r="45" spans="1:15" ht="13.5" customHeight="1">
      <c r="A45" s="825"/>
      <c r="B45" s="230" t="s">
        <v>50</v>
      </c>
      <c r="C45" s="675">
        <v>17</v>
      </c>
      <c r="D45" s="693">
        <v>4</v>
      </c>
      <c r="E45" s="693">
        <v>7</v>
      </c>
      <c r="F45" s="693">
        <v>10</v>
      </c>
      <c r="G45" s="693">
        <v>7</v>
      </c>
      <c r="H45" s="693">
        <v>11</v>
      </c>
      <c r="I45" s="693">
        <v>3</v>
      </c>
      <c r="J45" s="693">
        <v>3</v>
      </c>
      <c r="K45" s="693">
        <v>10</v>
      </c>
      <c r="L45" s="693">
        <v>6</v>
      </c>
      <c r="M45" s="693">
        <v>11</v>
      </c>
      <c r="N45" s="709">
        <v>9</v>
      </c>
      <c r="O45" s="714">
        <f t="shared" si="1"/>
        <v>98</v>
      </c>
    </row>
    <row r="46" spans="1:15" ht="13.5" customHeight="1">
      <c r="A46" s="825"/>
      <c r="B46" s="230" t="s">
        <v>51</v>
      </c>
      <c r="C46" s="675">
        <v>0</v>
      </c>
      <c r="D46" s="693">
        <v>0</v>
      </c>
      <c r="E46" s="693">
        <v>20</v>
      </c>
      <c r="F46" s="693">
        <v>12</v>
      </c>
      <c r="G46" s="693">
        <v>26</v>
      </c>
      <c r="H46" s="693">
        <v>32</v>
      </c>
      <c r="I46" s="693">
        <v>6</v>
      </c>
      <c r="J46" s="693">
        <v>0</v>
      </c>
      <c r="K46" s="693">
        <v>2</v>
      </c>
      <c r="L46" s="693">
        <v>0</v>
      </c>
      <c r="M46" s="693">
        <v>4</v>
      </c>
      <c r="N46" s="709">
        <v>300</v>
      </c>
      <c r="O46" s="714">
        <f t="shared" si="1"/>
        <v>402</v>
      </c>
    </row>
    <row r="47" spans="1:15" ht="13.5" customHeight="1">
      <c r="A47" s="825"/>
      <c r="B47" s="230" t="s">
        <v>67</v>
      </c>
      <c r="C47" s="675">
        <v>0</v>
      </c>
      <c r="D47" s="693">
        <v>0</v>
      </c>
      <c r="E47" s="693">
        <v>0</v>
      </c>
      <c r="F47" s="693">
        <v>0</v>
      </c>
      <c r="G47" s="693">
        <v>0</v>
      </c>
      <c r="H47" s="693">
        <v>0</v>
      </c>
      <c r="I47" s="693">
        <v>0</v>
      </c>
      <c r="J47" s="693">
        <v>0</v>
      </c>
      <c r="K47" s="693">
        <v>0</v>
      </c>
      <c r="L47" s="693">
        <v>0</v>
      </c>
      <c r="M47" s="693">
        <v>0</v>
      </c>
      <c r="N47" s="709">
        <v>0</v>
      </c>
      <c r="O47" s="714">
        <f t="shared" si="1"/>
        <v>0</v>
      </c>
    </row>
    <row r="48" spans="1:15" ht="13.5" customHeight="1" thickBot="1">
      <c r="A48" s="826"/>
      <c r="B48" s="239" t="s">
        <v>52</v>
      </c>
      <c r="C48" s="678">
        <v>0</v>
      </c>
      <c r="D48" s="696">
        <v>4</v>
      </c>
      <c r="E48" s="696">
        <v>0</v>
      </c>
      <c r="F48" s="696">
        <v>0</v>
      </c>
      <c r="G48" s="696">
        <v>5</v>
      </c>
      <c r="H48" s="696">
        <v>1</v>
      </c>
      <c r="I48" s="696">
        <v>0</v>
      </c>
      <c r="J48" s="696">
        <v>3</v>
      </c>
      <c r="K48" s="696">
        <v>0</v>
      </c>
      <c r="L48" s="696">
        <v>2</v>
      </c>
      <c r="M48" s="696">
        <v>1</v>
      </c>
      <c r="N48" s="710">
        <v>0</v>
      </c>
      <c r="O48" s="716">
        <f t="shared" si="1"/>
        <v>16</v>
      </c>
    </row>
    <row r="49" spans="1:15" ht="13.5" customHeight="1" thickTop="1">
      <c r="A49" s="824" t="s">
        <v>120</v>
      </c>
      <c r="B49" s="229" t="s">
        <v>49</v>
      </c>
      <c r="C49" s="700">
        <f aca="true" t="shared" si="10" ref="C49:N49">IF(C50="","",SUM(C50:C53))</f>
        <v>49</v>
      </c>
      <c r="D49" s="691">
        <f t="shared" si="10"/>
        <v>57</v>
      </c>
      <c r="E49" s="691">
        <f t="shared" si="10"/>
        <v>39</v>
      </c>
      <c r="F49" s="691">
        <f t="shared" si="10"/>
        <v>39</v>
      </c>
      <c r="G49" s="691">
        <f t="shared" si="10"/>
        <v>46</v>
      </c>
      <c r="H49" s="691">
        <f t="shared" si="10"/>
        <v>55</v>
      </c>
      <c r="I49" s="691">
        <f t="shared" si="10"/>
        <v>53</v>
      </c>
      <c r="J49" s="691">
        <f t="shared" si="10"/>
        <v>36</v>
      </c>
      <c r="K49" s="691">
        <f t="shared" si="10"/>
        <v>52</v>
      </c>
      <c r="L49" s="691">
        <f t="shared" si="10"/>
        <v>151</v>
      </c>
      <c r="M49" s="691">
        <f t="shared" si="10"/>
        <v>59</v>
      </c>
      <c r="N49" s="708">
        <f t="shared" si="10"/>
        <v>57</v>
      </c>
      <c r="O49" s="717">
        <f t="shared" si="1"/>
        <v>693</v>
      </c>
    </row>
    <row r="50" spans="1:15" ht="13.5" customHeight="1">
      <c r="A50" s="825"/>
      <c r="B50" s="230" t="s">
        <v>50</v>
      </c>
      <c r="C50" s="675">
        <v>33</v>
      </c>
      <c r="D50" s="693">
        <v>29</v>
      </c>
      <c r="E50" s="693">
        <v>29</v>
      </c>
      <c r="F50" s="693">
        <v>31</v>
      </c>
      <c r="G50" s="693">
        <v>29</v>
      </c>
      <c r="H50" s="693">
        <v>42</v>
      </c>
      <c r="I50" s="693">
        <v>30</v>
      </c>
      <c r="J50" s="693">
        <v>29</v>
      </c>
      <c r="K50" s="693">
        <v>22</v>
      </c>
      <c r="L50" s="693">
        <v>31</v>
      </c>
      <c r="M50" s="693">
        <v>27</v>
      </c>
      <c r="N50" s="709">
        <v>20</v>
      </c>
      <c r="O50" s="714">
        <f t="shared" si="1"/>
        <v>352</v>
      </c>
    </row>
    <row r="51" spans="1:15" ht="13.5" customHeight="1">
      <c r="A51" s="825"/>
      <c r="B51" s="230" t="s">
        <v>51</v>
      </c>
      <c r="C51" s="675">
        <v>10</v>
      </c>
      <c r="D51" s="693">
        <v>27</v>
      </c>
      <c r="E51" s="693">
        <v>6</v>
      </c>
      <c r="F51" s="693">
        <v>0</v>
      </c>
      <c r="G51" s="693">
        <v>10</v>
      </c>
      <c r="H51" s="693">
        <v>3</v>
      </c>
      <c r="I51" s="693">
        <v>15</v>
      </c>
      <c r="J51" s="693">
        <v>4</v>
      </c>
      <c r="K51" s="693">
        <v>22</v>
      </c>
      <c r="L51" s="693">
        <v>0</v>
      </c>
      <c r="M51" s="693">
        <v>24</v>
      </c>
      <c r="N51" s="709">
        <v>24</v>
      </c>
      <c r="O51" s="714">
        <f t="shared" si="1"/>
        <v>145</v>
      </c>
    </row>
    <row r="52" spans="1:15" ht="13.5" customHeight="1">
      <c r="A52" s="825"/>
      <c r="B52" s="230" t="s">
        <v>67</v>
      </c>
      <c r="C52" s="675">
        <v>0</v>
      </c>
      <c r="D52" s="693">
        <v>0</v>
      </c>
      <c r="E52" s="693">
        <v>0</v>
      </c>
      <c r="F52" s="693">
        <v>0</v>
      </c>
      <c r="G52" s="693">
        <v>0</v>
      </c>
      <c r="H52" s="693">
        <v>0</v>
      </c>
      <c r="I52" s="693">
        <v>0</v>
      </c>
      <c r="J52" s="693">
        <v>0</v>
      </c>
      <c r="K52" s="693">
        <v>0</v>
      </c>
      <c r="L52" s="693">
        <v>0</v>
      </c>
      <c r="M52" s="693">
        <v>0</v>
      </c>
      <c r="N52" s="709">
        <v>0</v>
      </c>
      <c r="O52" s="714">
        <f t="shared" si="1"/>
        <v>0</v>
      </c>
    </row>
    <row r="53" spans="1:15" ht="13.5" customHeight="1" thickBot="1">
      <c r="A53" s="826"/>
      <c r="B53" s="239" t="s">
        <v>52</v>
      </c>
      <c r="C53" s="678">
        <v>6</v>
      </c>
      <c r="D53" s="696">
        <v>1</v>
      </c>
      <c r="E53" s="696">
        <v>4</v>
      </c>
      <c r="F53" s="696">
        <v>8</v>
      </c>
      <c r="G53" s="696">
        <v>7</v>
      </c>
      <c r="H53" s="696">
        <v>10</v>
      </c>
      <c r="I53" s="696">
        <v>8</v>
      </c>
      <c r="J53" s="696">
        <v>3</v>
      </c>
      <c r="K53" s="696">
        <v>8</v>
      </c>
      <c r="L53" s="696">
        <v>120</v>
      </c>
      <c r="M53" s="696">
        <v>8</v>
      </c>
      <c r="N53" s="710">
        <v>13</v>
      </c>
      <c r="O53" s="716">
        <f t="shared" si="1"/>
        <v>196</v>
      </c>
    </row>
    <row r="54" spans="1:15" ht="13.5" customHeight="1" thickTop="1">
      <c r="A54" s="823" t="s">
        <v>187</v>
      </c>
      <c r="B54" s="229" t="s">
        <v>49</v>
      </c>
      <c r="C54" s="700">
        <f aca="true" t="shared" si="11" ref="C54:N54">IF(C55="","",SUM(C55:C58))</f>
        <v>3</v>
      </c>
      <c r="D54" s="691">
        <f t="shared" si="11"/>
        <v>2</v>
      </c>
      <c r="E54" s="691">
        <f t="shared" si="11"/>
        <v>4</v>
      </c>
      <c r="F54" s="691">
        <f t="shared" si="11"/>
        <v>2</v>
      </c>
      <c r="G54" s="691">
        <f t="shared" si="11"/>
        <v>3</v>
      </c>
      <c r="H54" s="691">
        <f t="shared" si="11"/>
        <v>4</v>
      </c>
      <c r="I54" s="691">
        <f t="shared" si="11"/>
        <v>2</v>
      </c>
      <c r="J54" s="691">
        <f t="shared" si="11"/>
        <v>3</v>
      </c>
      <c r="K54" s="691">
        <f t="shared" si="11"/>
        <v>2</v>
      </c>
      <c r="L54" s="691">
        <f t="shared" si="11"/>
        <v>2</v>
      </c>
      <c r="M54" s="691">
        <f t="shared" si="11"/>
        <v>3</v>
      </c>
      <c r="N54" s="708">
        <f t="shared" si="11"/>
        <v>0</v>
      </c>
      <c r="O54" s="717">
        <f t="shared" si="1"/>
        <v>30</v>
      </c>
    </row>
    <row r="55" spans="1:15" ht="13.5" customHeight="1">
      <c r="A55" s="822"/>
      <c r="B55" s="230" t="s">
        <v>50</v>
      </c>
      <c r="C55" s="675">
        <v>3</v>
      </c>
      <c r="D55" s="693">
        <v>2</v>
      </c>
      <c r="E55" s="693">
        <v>4</v>
      </c>
      <c r="F55" s="693">
        <v>2</v>
      </c>
      <c r="G55" s="693">
        <v>3</v>
      </c>
      <c r="H55" s="693">
        <v>4</v>
      </c>
      <c r="I55" s="693">
        <v>2</v>
      </c>
      <c r="J55" s="693">
        <v>2</v>
      </c>
      <c r="K55" s="693">
        <v>2</v>
      </c>
      <c r="L55" s="693">
        <v>2</v>
      </c>
      <c r="M55" s="693">
        <v>3</v>
      </c>
      <c r="N55" s="709">
        <v>0</v>
      </c>
      <c r="O55" s="714">
        <f t="shared" si="1"/>
        <v>29</v>
      </c>
    </row>
    <row r="56" spans="1:15" ht="13.5" customHeight="1">
      <c r="A56" s="822"/>
      <c r="B56" s="230" t="s">
        <v>51</v>
      </c>
      <c r="C56" s="675">
        <v>0</v>
      </c>
      <c r="D56" s="693">
        <v>0</v>
      </c>
      <c r="E56" s="693">
        <v>0</v>
      </c>
      <c r="F56" s="693">
        <v>0</v>
      </c>
      <c r="G56" s="693">
        <v>0</v>
      </c>
      <c r="H56" s="693">
        <v>0</v>
      </c>
      <c r="I56" s="693">
        <v>0</v>
      </c>
      <c r="J56" s="693">
        <v>0</v>
      </c>
      <c r="K56" s="693">
        <v>0</v>
      </c>
      <c r="L56" s="693">
        <v>0</v>
      </c>
      <c r="M56" s="693">
        <v>0</v>
      </c>
      <c r="N56" s="709">
        <v>0</v>
      </c>
      <c r="O56" s="714">
        <f t="shared" si="1"/>
        <v>0</v>
      </c>
    </row>
    <row r="57" spans="1:15" ht="13.5" customHeight="1">
      <c r="A57" s="129"/>
      <c r="B57" s="230" t="s">
        <v>80</v>
      </c>
      <c r="C57" s="675">
        <v>0</v>
      </c>
      <c r="D57" s="693">
        <v>0</v>
      </c>
      <c r="E57" s="693">
        <v>0</v>
      </c>
      <c r="F57" s="693">
        <v>0</v>
      </c>
      <c r="G57" s="693">
        <v>0</v>
      </c>
      <c r="H57" s="693">
        <v>0</v>
      </c>
      <c r="I57" s="693">
        <v>0</v>
      </c>
      <c r="J57" s="693">
        <v>1</v>
      </c>
      <c r="K57" s="693">
        <v>0</v>
      </c>
      <c r="L57" s="693">
        <v>0</v>
      </c>
      <c r="M57" s="693">
        <v>0</v>
      </c>
      <c r="N57" s="709">
        <v>0</v>
      </c>
      <c r="O57" s="714">
        <f t="shared" si="1"/>
        <v>1</v>
      </c>
    </row>
    <row r="58" spans="1:15" ht="13.5" customHeight="1" thickBot="1">
      <c r="A58" s="130"/>
      <c r="B58" s="232" t="s">
        <v>52</v>
      </c>
      <c r="C58" s="678">
        <v>0</v>
      </c>
      <c r="D58" s="696">
        <v>0</v>
      </c>
      <c r="E58" s="696">
        <v>0</v>
      </c>
      <c r="F58" s="696">
        <v>0</v>
      </c>
      <c r="G58" s="696">
        <v>0</v>
      </c>
      <c r="H58" s="696">
        <v>0</v>
      </c>
      <c r="I58" s="696">
        <v>0</v>
      </c>
      <c r="J58" s="696">
        <v>0</v>
      </c>
      <c r="K58" s="696">
        <v>0</v>
      </c>
      <c r="L58" s="696">
        <v>0</v>
      </c>
      <c r="M58" s="696">
        <v>0</v>
      </c>
      <c r="N58" s="710">
        <v>0</v>
      </c>
      <c r="O58" s="716">
        <f t="shared" si="1"/>
        <v>0</v>
      </c>
    </row>
    <row r="59" spans="1:15" ht="13.5" customHeight="1" thickTop="1">
      <c r="A59" s="822" t="s">
        <v>188</v>
      </c>
      <c r="B59" s="236" t="s">
        <v>49</v>
      </c>
      <c r="C59" s="700">
        <f aca="true" t="shared" si="12" ref="C59:N59">IF(C60="","",SUM(C60:C63))</f>
        <v>26</v>
      </c>
      <c r="D59" s="702">
        <f t="shared" si="12"/>
        <v>19</v>
      </c>
      <c r="E59" s="691">
        <f t="shared" si="12"/>
        <v>23</v>
      </c>
      <c r="F59" s="691">
        <f t="shared" si="12"/>
        <v>11</v>
      </c>
      <c r="G59" s="691">
        <f t="shared" si="12"/>
        <v>30</v>
      </c>
      <c r="H59" s="691">
        <f t="shared" si="12"/>
        <v>31</v>
      </c>
      <c r="I59" s="691">
        <f t="shared" si="12"/>
        <v>10</v>
      </c>
      <c r="J59" s="691">
        <f t="shared" si="12"/>
        <v>24</v>
      </c>
      <c r="K59" s="691">
        <f t="shared" si="12"/>
        <v>33</v>
      </c>
      <c r="L59" s="691">
        <f t="shared" si="12"/>
        <v>14</v>
      </c>
      <c r="M59" s="691">
        <f t="shared" si="12"/>
        <v>28</v>
      </c>
      <c r="N59" s="708">
        <f t="shared" si="12"/>
        <v>19</v>
      </c>
      <c r="O59" s="717">
        <f t="shared" si="1"/>
        <v>268</v>
      </c>
    </row>
    <row r="60" spans="1:15" ht="13.5" customHeight="1">
      <c r="A60" s="822"/>
      <c r="B60" s="230" t="s">
        <v>50</v>
      </c>
      <c r="C60" s="675">
        <v>10</v>
      </c>
      <c r="D60" s="693">
        <v>14</v>
      </c>
      <c r="E60" s="693">
        <v>17</v>
      </c>
      <c r="F60" s="693">
        <v>7</v>
      </c>
      <c r="G60" s="693">
        <v>13</v>
      </c>
      <c r="H60" s="693">
        <v>25</v>
      </c>
      <c r="I60" s="693">
        <v>7</v>
      </c>
      <c r="J60" s="693">
        <v>8</v>
      </c>
      <c r="K60" s="693">
        <v>12</v>
      </c>
      <c r="L60" s="693">
        <v>9</v>
      </c>
      <c r="M60" s="693">
        <v>10</v>
      </c>
      <c r="N60" s="709">
        <v>19</v>
      </c>
      <c r="O60" s="714">
        <f t="shared" si="1"/>
        <v>151</v>
      </c>
    </row>
    <row r="61" spans="1:15" ht="13.5" customHeight="1">
      <c r="A61" s="822"/>
      <c r="B61" s="230" t="s">
        <v>51</v>
      </c>
      <c r="C61" s="675">
        <v>14</v>
      </c>
      <c r="D61" s="693">
        <v>4</v>
      </c>
      <c r="E61" s="693">
        <v>4</v>
      </c>
      <c r="F61" s="693">
        <v>2</v>
      </c>
      <c r="G61" s="693">
        <v>12</v>
      </c>
      <c r="H61" s="693">
        <v>0</v>
      </c>
      <c r="I61" s="693">
        <v>0</v>
      </c>
      <c r="J61" s="693">
        <v>3</v>
      </c>
      <c r="K61" s="693">
        <v>12</v>
      </c>
      <c r="L61" s="693">
        <v>4</v>
      </c>
      <c r="M61" s="693">
        <v>16</v>
      </c>
      <c r="N61" s="709">
        <v>0</v>
      </c>
      <c r="O61" s="714">
        <f t="shared" si="1"/>
        <v>71</v>
      </c>
    </row>
    <row r="62" spans="1:15" ht="13.5" customHeight="1">
      <c r="A62" s="129"/>
      <c r="B62" s="230" t="s">
        <v>80</v>
      </c>
      <c r="C62" s="675">
        <v>0</v>
      </c>
      <c r="D62" s="693">
        <v>0</v>
      </c>
      <c r="E62" s="693">
        <v>1</v>
      </c>
      <c r="F62" s="693">
        <v>0</v>
      </c>
      <c r="G62" s="693">
        <v>0</v>
      </c>
      <c r="H62" s="693">
        <v>0</v>
      </c>
      <c r="I62" s="693">
        <v>0</v>
      </c>
      <c r="J62" s="693">
        <v>0</v>
      </c>
      <c r="K62" s="693">
        <v>0</v>
      </c>
      <c r="L62" s="693">
        <v>0</v>
      </c>
      <c r="M62" s="693">
        <v>0</v>
      </c>
      <c r="N62" s="709">
        <v>0</v>
      </c>
      <c r="O62" s="714">
        <f t="shared" si="1"/>
        <v>1</v>
      </c>
    </row>
    <row r="63" spans="1:15" ht="13.5" customHeight="1" thickBot="1">
      <c r="A63" s="130"/>
      <c r="B63" s="232" t="s">
        <v>52</v>
      </c>
      <c r="C63" s="678">
        <v>2</v>
      </c>
      <c r="D63" s="696">
        <v>1</v>
      </c>
      <c r="E63" s="696">
        <v>1</v>
      </c>
      <c r="F63" s="696">
        <v>2</v>
      </c>
      <c r="G63" s="696">
        <v>5</v>
      </c>
      <c r="H63" s="696">
        <v>6</v>
      </c>
      <c r="I63" s="696">
        <v>3</v>
      </c>
      <c r="J63" s="696">
        <v>13</v>
      </c>
      <c r="K63" s="696">
        <v>9</v>
      </c>
      <c r="L63" s="696">
        <v>1</v>
      </c>
      <c r="M63" s="696">
        <v>2</v>
      </c>
      <c r="N63" s="710">
        <v>0</v>
      </c>
      <c r="O63" s="716">
        <f t="shared" si="1"/>
        <v>45</v>
      </c>
    </row>
    <row r="64" spans="1:15" ht="13.5" customHeight="1" thickTop="1">
      <c r="A64" s="822" t="s">
        <v>189</v>
      </c>
      <c r="B64" s="236" t="s">
        <v>49</v>
      </c>
      <c r="C64" s="700">
        <f aca="true" t="shared" si="13" ref="C64:N64">IF(C65="","",SUM(C65:C68))</f>
        <v>0</v>
      </c>
      <c r="D64" s="691">
        <f t="shared" si="13"/>
        <v>1</v>
      </c>
      <c r="E64" s="691">
        <f t="shared" si="13"/>
        <v>2</v>
      </c>
      <c r="F64" s="691">
        <f t="shared" si="13"/>
        <v>1</v>
      </c>
      <c r="G64" s="691">
        <f t="shared" si="13"/>
        <v>2</v>
      </c>
      <c r="H64" s="691">
        <f t="shared" si="13"/>
        <v>0</v>
      </c>
      <c r="I64" s="691">
        <f t="shared" si="13"/>
        <v>1</v>
      </c>
      <c r="J64" s="691">
        <f t="shared" si="13"/>
        <v>2</v>
      </c>
      <c r="K64" s="691">
        <f t="shared" si="13"/>
        <v>3</v>
      </c>
      <c r="L64" s="691">
        <f t="shared" si="13"/>
        <v>2</v>
      </c>
      <c r="M64" s="691">
        <f t="shared" si="13"/>
        <v>1</v>
      </c>
      <c r="N64" s="708">
        <f t="shared" si="13"/>
        <v>0</v>
      </c>
      <c r="O64" s="717">
        <f t="shared" si="1"/>
        <v>15</v>
      </c>
    </row>
    <row r="65" spans="1:15" ht="13.5" customHeight="1">
      <c r="A65" s="822"/>
      <c r="B65" s="230" t="s">
        <v>50</v>
      </c>
      <c r="C65" s="675">
        <v>0</v>
      </c>
      <c r="D65" s="693">
        <v>1</v>
      </c>
      <c r="E65" s="693">
        <v>2</v>
      </c>
      <c r="F65" s="693">
        <v>1</v>
      </c>
      <c r="G65" s="693">
        <v>2</v>
      </c>
      <c r="H65" s="693">
        <v>0</v>
      </c>
      <c r="I65" s="693">
        <v>1</v>
      </c>
      <c r="J65" s="693">
        <v>2</v>
      </c>
      <c r="K65" s="693">
        <v>2</v>
      </c>
      <c r="L65" s="693">
        <v>2</v>
      </c>
      <c r="M65" s="693">
        <v>1</v>
      </c>
      <c r="N65" s="709">
        <v>0</v>
      </c>
      <c r="O65" s="714">
        <f t="shared" si="1"/>
        <v>14</v>
      </c>
    </row>
    <row r="66" spans="1:15" ht="13.5" customHeight="1">
      <c r="A66" s="822"/>
      <c r="B66" s="230" t="s">
        <v>51</v>
      </c>
      <c r="C66" s="675">
        <v>0</v>
      </c>
      <c r="D66" s="693">
        <v>0</v>
      </c>
      <c r="E66" s="693">
        <v>0</v>
      </c>
      <c r="F66" s="693">
        <v>0</v>
      </c>
      <c r="G66" s="693">
        <v>0</v>
      </c>
      <c r="H66" s="693">
        <v>0</v>
      </c>
      <c r="I66" s="693">
        <v>0</v>
      </c>
      <c r="J66" s="693">
        <v>0</v>
      </c>
      <c r="K66" s="693">
        <v>0</v>
      </c>
      <c r="L66" s="693">
        <v>0</v>
      </c>
      <c r="M66" s="693">
        <v>0</v>
      </c>
      <c r="N66" s="709">
        <v>0</v>
      </c>
      <c r="O66" s="715">
        <f t="shared" si="1"/>
        <v>0</v>
      </c>
    </row>
    <row r="67" spans="1:15" ht="13.5" customHeight="1">
      <c r="A67" s="129"/>
      <c r="B67" s="230" t="s">
        <v>80</v>
      </c>
      <c r="C67" s="675">
        <v>0</v>
      </c>
      <c r="D67" s="693">
        <v>0</v>
      </c>
      <c r="E67" s="693">
        <v>0</v>
      </c>
      <c r="F67" s="693">
        <v>0</v>
      </c>
      <c r="G67" s="693">
        <v>0</v>
      </c>
      <c r="H67" s="693">
        <v>0</v>
      </c>
      <c r="I67" s="693">
        <v>0</v>
      </c>
      <c r="J67" s="693">
        <v>0</v>
      </c>
      <c r="K67" s="693">
        <v>1</v>
      </c>
      <c r="L67" s="693">
        <v>0</v>
      </c>
      <c r="M67" s="693">
        <v>0</v>
      </c>
      <c r="N67" s="709">
        <v>0</v>
      </c>
      <c r="O67" s="714">
        <f t="shared" si="1"/>
        <v>1</v>
      </c>
    </row>
    <row r="68" spans="1:15" ht="13.5" customHeight="1" thickBot="1">
      <c r="A68" s="130"/>
      <c r="B68" s="232" t="s">
        <v>52</v>
      </c>
      <c r="C68" s="678">
        <v>0</v>
      </c>
      <c r="D68" s="696">
        <v>0</v>
      </c>
      <c r="E68" s="696">
        <v>0</v>
      </c>
      <c r="F68" s="693">
        <v>0</v>
      </c>
      <c r="G68" s="696">
        <v>0</v>
      </c>
      <c r="H68" s="696">
        <v>0</v>
      </c>
      <c r="I68" s="696">
        <v>0</v>
      </c>
      <c r="J68" s="696">
        <v>0</v>
      </c>
      <c r="K68" s="696">
        <v>0</v>
      </c>
      <c r="L68" s="696">
        <v>0</v>
      </c>
      <c r="M68" s="696">
        <v>0</v>
      </c>
      <c r="N68" s="710">
        <v>0</v>
      </c>
      <c r="O68" s="715">
        <f t="shared" si="1"/>
        <v>0</v>
      </c>
    </row>
    <row r="69" spans="1:15" ht="13.5" customHeight="1" thickTop="1">
      <c r="A69" s="823" t="s">
        <v>190</v>
      </c>
      <c r="B69" s="229" t="s">
        <v>49</v>
      </c>
      <c r="C69" s="700">
        <f aca="true" t="shared" si="14" ref="C69:N69">IF(C70="","",SUM(C70:C73))</f>
        <v>2</v>
      </c>
      <c r="D69" s="691">
        <f t="shared" si="14"/>
        <v>3</v>
      </c>
      <c r="E69" s="691">
        <f t="shared" si="14"/>
        <v>4</v>
      </c>
      <c r="F69" s="691">
        <f t="shared" si="14"/>
        <v>1</v>
      </c>
      <c r="G69" s="691">
        <f t="shared" si="14"/>
        <v>5</v>
      </c>
      <c r="H69" s="691">
        <f t="shared" si="14"/>
        <v>4</v>
      </c>
      <c r="I69" s="691">
        <f t="shared" si="14"/>
        <v>2</v>
      </c>
      <c r="J69" s="691">
        <f t="shared" si="14"/>
        <v>4</v>
      </c>
      <c r="K69" s="691">
        <f t="shared" si="14"/>
        <v>5</v>
      </c>
      <c r="L69" s="691">
        <f t="shared" si="14"/>
        <v>2</v>
      </c>
      <c r="M69" s="691">
        <f t="shared" si="14"/>
        <v>1</v>
      </c>
      <c r="N69" s="708">
        <f t="shared" si="14"/>
        <v>2</v>
      </c>
      <c r="O69" s="713">
        <f aca="true" t="shared" si="15" ref="O69:O78">SUM(C69:N69)</f>
        <v>35</v>
      </c>
    </row>
    <row r="70" spans="1:15" ht="13.5" customHeight="1">
      <c r="A70" s="822"/>
      <c r="B70" s="230" t="s">
        <v>50</v>
      </c>
      <c r="C70" s="675">
        <v>2</v>
      </c>
      <c r="D70" s="693">
        <v>3</v>
      </c>
      <c r="E70" s="693">
        <v>4</v>
      </c>
      <c r="F70" s="693">
        <v>1</v>
      </c>
      <c r="G70" s="693">
        <v>3</v>
      </c>
      <c r="H70" s="693">
        <v>4</v>
      </c>
      <c r="I70" s="693">
        <v>2</v>
      </c>
      <c r="J70" s="693">
        <v>4</v>
      </c>
      <c r="K70" s="693">
        <v>5</v>
      </c>
      <c r="L70" s="693">
        <v>2</v>
      </c>
      <c r="M70" s="693">
        <v>1</v>
      </c>
      <c r="N70" s="694">
        <v>0</v>
      </c>
      <c r="O70" s="695">
        <f t="shared" si="15"/>
        <v>31</v>
      </c>
    </row>
    <row r="71" spans="1:15" ht="13.5" customHeight="1">
      <c r="A71" s="822"/>
      <c r="B71" s="230" t="s">
        <v>51</v>
      </c>
      <c r="C71" s="675">
        <v>0</v>
      </c>
      <c r="D71" s="693">
        <v>0</v>
      </c>
      <c r="E71" s="693">
        <v>0</v>
      </c>
      <c r="F71" s="693">
        <v>0</v>
      </c>
      <c r="G71" s="693">
        <v>0</v>
      </c>
      <c r="H71" s="693">
        <v>0</v>
      </c>
      <c r="I71" s="693">
        <v>0</v>
      </c>
      <c r="J71" s="693">
        <v>0</v>
      </c>
      <c r="K71" s="693">
        <v>0</v>
      </c>
      <c r="L71" s="693">
        <v>0</v>
      </c>
      <c r="M71" s="693">
        <v>0</v>
      </c>
      <c r="N71" s="694">
        <v>0</v>
      </c>
      <c r="O71" s="695">
        <f t="shared" si="15"/>
        <v>0</v>
      </c>
    </row>
    <row r="72" spans="1:15" ht="13.5" customHeight="1">
      <c r="A72" s="129"/>
      <c r="B72" s="230" t="s">
        <v>80</v>
      </c>
      <c r="C72" s="675">
        <v>0</v>
      </c>
      <c r="D72" s="693">
        <v>0</v>
      </c>
      <c r="E72" s="693">
        <v>0</v>
      </c>
      <c r="F72" s="693">
        <v>0</v>
      </c>
      <c r="G72" s="693">
        <v>0</v>
      </c>
      <c r="H72" s="693">
        <v>0</v>
      </c>
      <c r="I72" s="693">
        <v>0</v>
      </c>
      <c r="J72" s="693">
        <v>0</v>
      </c>
      <c r="K72" s="693">
        <v>0</v>
      </c>
      <c r="L72" s="693">
        <v>0</v>
      </c>
      <c r="M72" s="693">
        <v>0</v>
      </c>
      <c r="N72" s="694">
        <v>0</v>
      </c>
      <c r="O72" s="695">
        <f t="shared" si="15"/>
        <v>0</v>
      </c>
    </row>
    <row r="73" spans="1:15" ht="13.5" customHeight="1" thickBot="1">
      <c r="A73" s="130"/>
      <c r="B73" s="232" t="s">
        <v>52</v>
      </c>
      <c r="C73" s="719">
        <v>0</v>
      </c>
      <c r="D73" s="696">
        <v>0</v>
      </c>
      <c r="E73" s="696">
        <v>0</v>
      </c>
      <c r="F73" s="693">
        <v>0</v>
      </c>
      <c r="G73" s="696">
        <v>2</v>
      </c>
      <c r="H73" s="696">
        <v>0</v>
      </c>
      <c r="I73" s="696">
        <v>0</v>
      </c>
      <c r="J73" s="696">
        <v>0</v>
      </c>
      <c r="K73" s="696">
        <v>0</v>
      </c>
      <c r="L73" s="696">
        <v>0</v>
      </c>
      <c r="M73" s="696">
        <v>0</v>
      </c>
      <c r="N73" s="697">
        <v>2</v>
      </c>
      <c r="O73" s="698">
        <f t="shared" si="15"/>
        <v>4</v>
      </c>
    </row>
    <row r="74" spans="1:15" ht="13.5" customHeight="1" thickTop="1">
      <c r="A74" s="822" t="s">
        <v>47</v>
      </c>
      <c r="B74" s="229" t="s">
        <v>49</v>
      </c>
      <c r="C74" s="690">
        <f>IF(C4="","",C69+C64+C59+C54+C49+C44+C39+C34+C29+C24+C19+C14+C9+C4)</f>
        <v>786</v>
      </c>
      <c r="D74" s="691">
        <f>IF(D4="","",D69+D64+D59+D54+D49+D44+D39+D34+D29+D24+D19+D14+D9+D4)</f>
        <v>534</v>
      </c>
      <c r="E74" s="691">
        <f aca="true" t="shared" si="16" ref="E74:N74">IF(E4="","",E69+E64+E59+E54+E49+E44+E39+E34+E29+E24+E19+E14+E9+E4)</f>
        <v>652</v>
      </c>
      <c r="F74" s="691">
        <f t="shared" si="16"/>
        <v>763</v>
      </c>
      <c r="G74" s="691">
        <f t="shared" si="16"/>
        <v>648</v>
      </c>
      <c r="H74" s="691">
        <f t="shared" si="16"/>
        <v>718</v>
      </c>
      <c r="I74" s="691">
        <f t="shared" si="16"/>
        <v>1101</v>
      </c>
      <c r="J74" s="691">
        <f t="shared" si="16"/>
        <v>564</v>
      </c>
      <c r="K74" s="691">
        <f t="shared" si="16"/>
        <v>1217</v>
      </c>
      <c r="L74" s="691">
        <f t="shared" si="16"/>
        <v>651</v>
      </c>
      <c r="M74" s="691">
        <f t="shared" si="16"/>
        <v>846</v>
      </c>
      <c r="N74" s="701">
        <f t="shared" si="16"/>
        <v>870</v>
      </c>
      <c r="O74" s="692">
        <f t="shared" si="15"/>
        <v>9350</v>
      </c>
    </row>
    <row r="75" spans="1:15" ht="13.5" customHeight="1">
      <c r="A75" s="822"/>
      <c r="B75" s="230" t="s">
        <v>50</v>
      </c>
      <c r="C75" s="700">
        <f aca="true" t="shared" si="17" ref="C75:D78">IF(C5="","",C70+C65+C60+C55+C50+C45+C40+C35+C30+C25+C20+C15+C10+C5)</f>
        <v>275</v>
      </c>
      <c r="D75" s="702">
        <f t="shared" si="17"/>
        <v>260</v>
      </c>
      <c r="E75" s="702">
        <f aca="true" t="shared" si="18" ref="E75:N75">IF(E5="","",E70+E65+E60+E55+E50+E45+E40+E35+E30+E25+E20+E15+E10+E5)</f>
        <v>293</v>
      </c>
      <c r="F75" s="702">
        <f t="shared" si="18"/>
        <v>231</v>
      </c>
      <c r="G75" s="702">
        <f t="shared" si="18"/>
        <v>298</v>
      </c>
      <c r="H75" s="702">
        <f t="shared" si="18"/>
        <v>327</v>
      </c>
      <c r="I75" s="702">
        <f t="shared" si="18"/>
        <v>253</v>
      </c>
      <c r="J75" s="702">
        <f t="shared" si="18"/>
        <v>268</v>
      </c>
      <c r="K75" s="702">
        <f t="shared" si="18"/>
        <v>307</v>
      </c>
      <c r="L75" s="702">
        <f t="shared" si="18"/>
        <v>221</v>
      </c>
      <c r="M75" s="702">
        <f t="shared" si="18"/>
        <v>267</v>
      </c>
      <c r="N75" s="703">
        <f t="shared" si="18"/>
        <v>240</v>
      </c>
      <c r="O75" s="695">
        <f t="shared" si="15"/>
        <v>3240</v>
      </c>
    </row>
    <row r="76" spans="1:15" ht="13.5" customHeight="1">
      <c r="A76" s="822"/>
      <c r="B76" s="230" t="s">
        <v>51</v>
      </c>
      <c r="C76" s="700">
        <f t="shared" si="17"/>
        <v>232</v>
      </c>
      <c r="D76" s="702">
        <f t="shared" si="17"/>
        <v>201</v>
      </c>
      <c r="E76" s="702">
        <f aca="true" t="shared" si="19" ref="E76:N76">IF(E6="","",E71+E66+E61+E56+E51+E46+E41+E36+E31+E26+E21+E16+E11+E6)</f>
        <v>261</v>
      </c>
      <c r="F76" s="702">
        <f t="shared" si="19"/>
        <v>282</v>
      </c>
      <c r="G76" s="702">
        <f t="shared" si="19"/>
        <v>225</v>
      </c>
      <c r="H76" s="702">
        <f t="shared" si="19"/>
        <v>256</v>
      </c>
      <c r="I76" s="702">
        <f t="shared" si="19"/>
        <v>306</v>
      </c>
      <c r="J76" s="702">
        <f t="shared" si="19"/>
        <v>192</v>
      </c>
      <c r="K76" s="702">
        <f t="shared" si="19"/>
        <v>419</v>
      </c>
      <c r="L76" s="702">
        <f t="shared" si="19"/>
        <v>231</v>
      </c>
      <c r="M76" s="702">
        <f t="shared" si="19"/>
        <v>204</v>
      </c>
      <c r="N76" s="703">
        <f t="shared" si="19"/>
        <v>535</v>
      </c>
      <c r="O76" s="695">
        <f t="shared" si="15"/>
        <v>3344</v>
      </c>
    </row>
    <row r="77" spans="1:15" ht="13.5" customHeight="1">
      <c r="A77" s="129"/>
      <c r="B77" s="230" t="s">
        <v>80</v>
      </c>
      <c r="C77" s="700">
        <f t="shared" si="17"/>
        <v>0</v>
      </c>
      <c r="D77" s="702">
        <f t="shared" si="17"/>
        <v>2</v>
      </c>
      <c r="E77" s="702">
        <f aca="true" t="shared" si="20" ref="E77:N77">IF(E7="","",E72+E67+E62+E57+E52+E47+E42+E37+E32+E27+E22+E17+E12+E7)</f>
        <v>3</v>
      </c>
      <c r="F77" s="702">
        <f t="shared" si="20"/>
        <v>1</v>
      </c>
      <c r="G77" s="702">
        <f t="shared" si="20"/>
        <v>0</v>
      </c>
      <c r="H77" s="702">
        <f t="shared" si="20"/>
        <v>1</v>
      </c>
      <c r="I77" s="702">
        <f t="shared" si="20"/>
        <v>1</v>
      </c>
      <c r="J77" s="702">
        <f t="shared" si="20"/>
        <v>2</v>
      </c>
      <c r="K77" s="702">
        <f t="shared" si="20"/>
        <v>2</v>
      </c>
      <c r="L77" s="702">
        <f t="shared" si="20"/>
        <v>2</v>
      </c>
      <c r="M77" s="702">
        <f t="shared" si="20"/>
        <v>0</v>
      </c>
      <c r="N77" s="703">
        <f t="shared" si="20"/>
        <v>0</v>
      </c>
      <c r="O77" s="695">
        <f t="shared" si="15"/>
        <v>14</v>
      </c>
    </row>
    <row r="78" spans="1:15" ht="13.5" customHeight="1" thickBot="1">
      <c r="A78" s="131"/>
      <c r="B78" s="240" t="s">
        <v>52</v>
      </c>
      <c r="C78" s="704">
        <f t="shared" si="17"/>
        <v>279</v>
      </c>
      <c r="D78" s="705">
        <f t="shared" si="17"/>
        <v>71</v>
      </c>
      <c r="E78" s="705">
        <f aca="true" t="shared" si="21" ref="E78:N78">IF(E8="","",E73+E68+E63+E58+E53+E48+E43+E38+E33+E28+E23+E18+E13+E8)</f>
        <v>95</v>
      </c>
      <c r="F78" s="705">
        <f t="shared" si="21"/>
        <v>249</v>
      </c>
      <c r="G78" s="705">
        <f t="shared" si="21"/>
        <v>125</v>
      </c>
      <c r="H78" s="705">
        <f t="shared" si="21"/>
        <v>134</v>
      </c>
      <c r="I78" s="705">
        <f t="shared" si="21"/>
        <v>541</v>
      </c>
      <c r="J78" s="705">
        <f t="shared" si="21"/>
        <v>102</v>
      </c>
      <c r="K78" s="705">
        <f t="shared" si="21"/>
        <v>489</v>
      </c>
      <c r="L78" s="705">
        <f t="shared" si="21"/>
        <v>197</v>
      </c>
      <c r="M78" s="705">
        <f t="shared" si="21"/>
        <v>375</v>
      </c>
      <c r="N78" s="706">
        <f t="shared" si="21"/>
        <v>95</v>
      </c>
      <c r="O78" s="707">
        <f t="shared" si="15"/>
        <v>2752</v>
      </c>
    </row>
    <row r="79" spans="1:15" ht="13.5" customHeight="1">
      <c r="A79" s="780"/>
      <c r="B79" s="228"/>
      <c r="C79" s="191"/>
      <c r="D79" s="191"/>
      <c r="E79" s="191"/>
      <c r="F79" s="191"/>
      <c r="G79" s="191"/>
      <c r="H79" s="191"/>
      <c r="I79" s="191"/>
      <c r="J79" s="191"/>
      <c r="K79" s="191"/>
      <c r="L79" s="191"/>
      <c r="M79" s="191"/>
      <c r="N79" s="242"/>
      <c r="O79" s="786" t="s">
        <v>204</v>
      </c>
    </row>
    <row r="80" spans="1:15" ht="13.5">
      <c r="A80" s="228"/>
      <c r="B80" s="228"/>
      <c r="C80" s="191"/>
      <c r="D80" s="191"/>
      <c r="E80" s="191"/>
      <c r="F80" s="191"/>
      <c r="G80" s="191"/>
      <c r="H80" s="191"/>
      <c r="I80" s="191"/>
      <c r="J80" s="191"/>
      <c r="K80" s="191"/>
      <c r="L80" s="191"/>
      <c r="M80" s="191"/>
      <c r="N80" s="191"/>
      <c r="O80" s="191"/>
    </row>
    <row r="81" spans="1:15" ht="13.5">
      <c r="A81" s="228"/>
      <c r="B81" s="228"/>
      <c r="C81" s="228"/>
      <c r="D81" s="228"/>
      <c r="E81" s="228"/>
      <c r="F81" s="228"/>
      <c r="G81" s="228"/>
      <c r="H81" s="228"/>
      <c r="I81" s="228"/>
      <c r="J81" s="228"/>
      <c r="K81" s="228"/>
      <c r="L81" s="228"/>
      <c r="M81" s="228"/>
      <c r="N81" s="228"/>
      <c r="O81" s="228"/>
    </row>
    <row r="82" spans="1:15" ht="13.5">
      <c r="A82" s="228"/>
      <c r="B82" s="228"/>
      <c r="C82" s="228"/>
      <c r="D82" s="228"/>
      <c r="E82" s="228"/>
      <c r="F82" s="228"/>
      <c r="G82" s="228"/>
      <c r="H82" s="228"/>
      <c r="I82" s="228"/>
      <c r="J82" s="228"/>
      <c r="K82" s="228"/>
      <c r="L82" s="228"/>
      <c r="M82" s="228"/>
      <c r="N82" s="228"/>
      <c r="O82" s="228"/>
    </row>
    <row r="83" spans="1:15" ht="13.5">
      <c r="A83" s="228"/>
      <c r="B83" s="228"/>
      <c r="C83" s="228"/>
      <c r="D83" s="228"/>
      <c r="E83" s="228"/>
      <c r="F83" s="228"/>
      <c r="G83" s="228"/>
      <c r="H83" s="228"/>
      <c r="I83" s="228"/>
      <c r="J83" s="228"/>
      <c r="K83" s="228"/>
      <c r="L83" s="228"/>
      <c r="M83" s="228"/>
      <c r="N83" s="228"/>
      <c r="O83" s="228"/>
    </row>
    <row r="84" spans="1:15" ht="13.5">
      <c r="A84" s="228"/>
      <c r="B84" s="228"/>
      <c r="C84" s="228"/>
      <c r="D84" s="228"/>
      <c r="E84" s="228"/>
      <c r="F84" s="228"/>
      <c r="G84" s="228"/>
      <c r="H84" s="228"/>
      <c r="I84" s="228"/>
      <c r="J84" s="228"/>
      <c r="K84" s="228"/>
      <c r="L84" s="228"/>
      <c r="M84" s="228"/>
      <c r="N84" s="228"/>
      <c r="O84" s="228"/>
    </row>
    <row r="85" spans="1:15" ht="13.5">
      <c r="A85" s="228"/>
      <c r="B85" s="228"/>
      <c r="C85" s="228"/>
      <c r="D85" s="228"/>
      <c r="E85" s="228"/>
      <c r="F85" s="228"/>
      <c r="G85" s="228"/>
      <c r="H85" s="228"/>
      <c r="I85" s="228"/>
      <c r="J85" s="228"/>
      <c r="K85" s="228"/>
      <c r="L85" s="228"/>
      <c r="M85" s="228"/>
      <c r="N85" s="228"/>
      <c r="O85" s="228"/>
    </row>
    <row r="86" spans="1:15" ht="13.5">
      <c r="A86" s="228"/>
      <c r="B86" s="228"/>
      <c r="C86" s="228"/>
      <c r="D86" s="228"/>
      <c r="E86" s="228"/>
      <c r="F86" s="228"/>
      <c r="G86" s="228"/>
      <c r="H86" s="228"/>
      <c r="I86" s="228"/>
      <c r="J86" s="228"/>
      <c r="K86" s="228"/>
      <c r="L86" s="228"/>
      <c r="M86" s="228"/>
      <c r="N86" s="228"/>
      <c r="O86" s="228"/>
    </row>
    <row r="87" spans="1:15" ht="13.5">
      <c r="A87" s="228"/>
      <c r="B87" s="228"/>
      <c r="C87" s="228"/>
      <c r="D87" s="228"/>
      <c r="E87" s="228"/>
      <c r="F87" s="228"/>
      <c r="G87" s="228"/>
      <c r="H87" s="228"/>
      <c r="I87" s="228"/>
      <c r="J87" s="228"/>
      <c r="K87" s="228"/>
      <c r="L87" s="228"/>
      <c r="M87" s="228"/>
      <c r="N87" s="228"/>
      <c r="O87" s="228"/>
    </row>
    <row r="88" spans="1:15" ht="13.5">
      <c r="A88" s="228"/>
      <c r="B88" s="228"/>
      <c r="C88" s="228"/>
      <c r="D88" s="228"/>
      <c r="E88" s="228"/>
      <c r="F88" s="228"/>
      <c r="G88" s="228"/>
      <c r="H88" s="228"/>
      <c r="I88" s="228"/>
      <c r="J88" s="228"/>
      <c r="K88" s="228"/>
      <c r="L88" s="228"/>
      <c r="M88" s="228"/>
      <c r="N88" s="228"/>
      <c r="O88" s="228"/>
    </row>
    <row r="89" spans="1:15" ht="13.5">
      <c r="A89" s="228"/>
      <c r="B89" s="228"/>
      <c r="C89" s="228"/>
      <c r="D89" s="228"/>
      <c r="E89" s="228"/>
      <c r="F89" s="228"/>
      <c r="G89" s="228"/>
      <c r="H89" s="228"/>
      <c r="I89" s="228"/>
      <c r="J89" s="228"/>
      <c r="K89" s="228"/>
      <c r="L89" s="228"/>
      <c r="M89" s="228"/>
      <c r="N89" s="228"/>
      <c r="O89" s="228"/>
    </row>
    <row r="90" spans="1:15" ht="13.5">
      <c r="A90" s="228"/>
      <c r="B90" s="228"/>
      <c r="C90" s="228"/>
      <c r="D90" s="228"/>
      <c r="E90" s="228"/>
      <c r="F90" s="228"/>
      <c r="G90" s="228"/>
      <c r="H90" s="228"/>
      <c r="I90" s="228"/>
      <c r="J90" s="228"/>
      <c r="K90" s="228"/>
      <c r="L90" s="228"/>
      <c r="M90" s="228"/>
      <c r="N90" s="228"/>
      <c r="O90" s="228"/>
    </row>
    <row r="91" spans="1:15" ht="13.5">
      <c r="A91" s="228"/>
      <c r="B91" s="228"/>
      <c r="C91" s="228"/>
      <c r="D91" s="228"/>
      <c r="E91" s="228"/>
      <c r="F91" s="228"/>
      <c r="G91" s="228"/>
      <c r="H91" s="228"/>
      <c r="I91" s="228"/>
      <c r="J91" s="228"/>
      <c r="K91" s="228"/>
      <c r="L91" s="228"/>
      <c r="M91" s="228"/>
      <c r="N91" s="228"/>
      <c r="O91" s="228"/>
    </row>
    <row r="92" spans="1:15" ht="13.5">
      <c r="A92" s="228"/>
      <c r="B92" s="228"/>
      <c r="C92" s="228"/>
      <c r="D92" s="228"/>
      <c r="E92" s="228"/>
      <c r="F92" s="228"/>
      <c r="G92" s="228"/>
      <c r="H92" s="228"/>
      <c r="I92" s="228"/>
      <c r="J92" s="228"/>
      <c r="K92" s="228"/>
      <c r="L92" s="228"/>
      <c r="M92" s="228"/>
      <c r="N92" s="228"/>
      <c r="O92" s="228"/>
    </row>
    <row r="93" spans="1:15" ht="13.5">
      <c r="A93" s="228"/>
      <c r="B93" s="228"/>
      <c r="C93" s="228"/>
      <c r="D93" s="228"/>
      <c r="E93" s="228"/>
      <c r="F93" s="228"/>
      <c r="G93" s="228"/>
      <c r="H93" s="228"/>
      <c r="I93" s="228"/>
      <c r="J93" s="228"/>
      <c r="K93" s="228"/>
      <c r="L93" s="228"/>
      <c r="M93" s="228"/>
      <c r="N93" s="228"/>
      <c r="O93" s="228"/>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H23031849</cp:lastModifiedBy>
  <cp:lastPrinted>2015-05-01T07:17:34Z</cp:lastPrinted>
  <dcterms:created xsi:type="dcterms:W3CDTF">2006-05-02T07:06:59Z</dcterms:created>
  <dcterms:modified xsi:type="dcterms:W3CDTF">2015-05-01T09:12:16Z</dcterms:modified>
  <cp:category/>
  <cp:version/>
  <cp:contentType/>
  <cp:contentStatus/>
</cp:coreProperties>
</file>