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0" yWindow="0" windowWidth="9720" windowHeight="6540" tabRatio="832" activeTab="0"/>
  </bookViews>
  <sheets>
    <sheet name="1 年度別" sheetId="1" r:id="rId1"/>
    <sheet name="INDEX" sheetId="2" r:id="rId2"/>
    <sheet name="2 利用関係(H28年度)" sheetId="3" r:id="rId3"/>
    <sheet name="3 利用関係(H27年度)"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利用関係(H28年度)'!$A$1:$Q$99</definedName>
    <definedName name="_xlnm.Print_Area" localSheetId="3">'3 利用関係(H27年度)'!$A$1:$Q$100</definedName>
    <definedName name="_xlnm.Print_Area" localSheetId="4">'4 各地域'!$A$1:$O$36</definedName>
    <definedName name="_xlnm.Print_Area" localSheetId="5">'5 県北'!$A$1:$O$54</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 name="_xlnm.Print_Area" localSheetId="1">'INDEX'!$A$1:$N$37</definedName>
  </definedNames>
  <calcPr fullCalcOnLoad="1"/>
</workbook>
</file>

<file path=xl/sharedStrings.xml><?xml version="1.0" encoding="utf-8"?>
<sst xmlns="http://schemas.openxmlformats.org/spreadsheetml/2006/main" count="979" uniqueCount="213">
  <si>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</si>
  <si>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</si>
  <si>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</si>
  <si>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</si>
  <si>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</si>
  <si>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</si>
  <si>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</si>
  <si>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</si>
  <si>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</si>
  <si>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</si>
  <si>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</si>
  <si>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</si>
  <si>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</si>
  <si>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</si>
  <si>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</si>
  <si>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</si>
  <si>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</si>
  <si>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</si>
  <si>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</si>
  <si>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</si>
  <si>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</si>
  <si>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</si>
  <si>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</si>
  <si>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</si>
  <si>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</si>
  <si>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</si>
  <si>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</si>
  <si>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</si>
  <si>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</si>
  <si>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</si>
  <si>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</si>
  <si>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</si>
  <si>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</si>
  <si>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</si>
  <si>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</si>
  <si>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</si>
  <si>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</si>
  <si>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</si>
  <si>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</si>
  <si>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</si>
  <si>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</si>
  <si>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</si>
  <si>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</si>
  <si>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</si>
  <si>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</si>
  <si>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</si>
  <si>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</si>
  <si>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</si>
  <si>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</si>
  <si>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</si>
  <si>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</si>
  <si>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</si>
  <si>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</si>
  <si>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</si>
  <si>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</si>
  <si>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</si>
  <si>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</si>
  <si>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</si>
  <si>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</si>
  <si>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常陸太田市</t>
  </si>
  <si>
    <t>大子町</t>
  </si>
  <si>
    <t>下妻市</t>
  </si>
  <si>
    <t>八千代町</t>
  </si>
  <si>
    <t>境町</t>
  </si>
  <si>
    <t>五霞町</t>
  </si>
  <si>
    <t>持    家</t>
  </si>
  <si>
    <t>貸    家</t>
  </si>
  <si>
    <t>給与住宅</t>
  </si>
  <si>
    <t>公営住宅</t>
  </si>
  <si>
    <t>その他</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</si>
  <si>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</si>
  <si>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</si>
  <si>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</si>
  <si>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</si>
  <si>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</si>
  <si>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</si>
  <si>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</si>
  <si>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</si>
  <si>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</si>
  <si>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</si>
  <si>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</si>
  <si>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</si>
  <si>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</si>
  <si>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</si>
  <si>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</si>
  <si>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さらに各地域の市町村別の住宅着工戸数を知りたいときは下のボタンを押してください。</t>
  </si>
  <si>
    <t>日立市</t>
  </si>
  <si>
    <t>常陸大宮市</t>
  </si>
  <si>
    <t>那珂市</t>
  </si>
  <si>
    <t>小美玉市</t>
  </si>
  <si>
    <t>城里町</t>
  </si>
  <si>
    <t>潮来市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</si>
  <si>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</si>
  <si>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</si>
  <si>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</si>
  <si>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</si>
  <si>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</si>
  <si>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</si>
  <si>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</si>
  <si>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</si>
  <si>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</si>
  <si>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</si>
  <si>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</si>
  <si>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</si>
  <si>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</si>
  <si>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</si>
  <si>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</si>
  <si>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</si>
  <si>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</si>
  <si>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</si>
  <si>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</si>
  <si>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</si>
  <si>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特定行政庁を除く</t>
  </si>
  <si>
    <t>10月</t>
  </si>
  <si>
    <t>11月</t>
  </si>
  <si>
    <t>12月</t>
  </si>
  <si>
    <t>1月</t>
  </si>
  <si>
    <t>2月</t>
  </si>
  <si>
    <t>3月</t>
  </si>
  <si>
    <t>合計</t>
  </si>
  <si>
    <t>地域</t>
  </si>
  <si>
    <t>水戸市</t>
  </si>
  <si>
    <t>土浦市</t>
  </si>
  <si>
    <t xml:space="preserve"> </t>
  </si>
  <si>
    <t>　</t>
  </si>
  <si>
    <t>計</t>
  </si>
  <si>
    <t>構成比</t>
  </si>
  <si>
    <t>構成比</t>
  </si>
  <si>
    <t>構成比</t>
  </si>
  <si>
    <t xml:space="preserve"> </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</si>
  <si>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</si>
  <si>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</si>
  <si>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</si>
  <si>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</si>
  <si>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</si>
  <si>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</si>
  <si>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</si>
  <si>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</si>
  <si>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</si>
  <si>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</si>
  <si>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</si>
  <si>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</si>
  <si>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</si>
  <si>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</si>
  <si>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</si>
  <si>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</si>
  <si>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東海村</t>
  </si>
  <si>
    <t>高萩市</t>
  </si>
  <si>
    <t>笠間市</t>
  </si>
  <si>
    <t>茨城町</t>
  </si>
  <si>
    <t>大洗町</t>
  </si>
  <si>
    <t>石岡市</t>
  </si>
  <si>
    <t>取手市</t>
  </si>
  <si>
    <t>牛久市</t>
  </si>
  <si>
    <t>つくば市</t>
  </si>
  <si>
    <t>美浦村</t>
  </si>
  <si>
    <t>阿見町</t>
  </si>
  <si>
    <t>河内町</t>
  </si>
  <si>
    <t>利根町</t>
  </si>
  <si>
    <t>古河市</t>
  </si>
  <si>
    <t>結城市</t>
  </si>
  <si>
    <r>
      <rPr>
        <sz val="10"/>
        <rFont val="ＭＳ Ｐゴシック"/>
        <family val="3"/>
      </rPr>
      <t>茨城県</t>
    </r>
    <r>
      <rPr>
        <b/>
        <u val="single"/>
        <sz val="16"/>
        <rFont val="ＭＳ Ｐゴシック"/>
        <family val="3"/>
      </rPr>
      <t>持家ー戸建新設</t>
    </r>
    <r>
      <rPr>
        <sz val="10"/>
        <rFont val="ＭＳ Ｐゴシック"/>
        <family val="3"/>
      </rPr>
      <t>住宅着工統計</t>
    </r>
  </si>
  <si>
    <t>本データの住宅着工数は，国土交通省　総合政策局建設統計室公表の「住宅着工統計」より作成しています。</t>
  </si>
  <si>
    <t>国土交通省　総合政策局建設統計室公表「住宅着工統計」より作成</t>
  </si>
  <si>
    <t>　（e-Stat（政府統計の総合窓口） &gt; 住宅着工統計：http://www.e-stat.go.jp/SG1/estat/GL08020102.do?_toGL08020102_&amp;tclassID=000001011994&amp;cycleCode=1&amp;requestSender=search）</t>
  </si>
  <si>
    <t/>
  </si>
  <si>
    <t>持家</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</si>
  <si>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</si>
  <si>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</si>
  <si>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</si>
  <si>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</si>
  <si>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</si>
  <si>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</si>
  <si>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</si>
  <si>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</si>
  <si>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</si>
  <si>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</si>
  <si>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</si>
  <si>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</si>
  <si>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</si>
  <si>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</si>
  <si>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</si>
  <si>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</si>
  <si>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</si>
  <si>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</si>
  <si>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</si>
  <si>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</si>
  <si>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</si>
  <si>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</si>
  <si>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</si>
  <si>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</si>
  <si>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</si>
  <si>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</si>
  <si>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</si>
  <si>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</si>
  <si>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</si>
  <si>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</si>
  <si>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</si>
  <si>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</si>
  <si>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</si>
  <si>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</si>
  <si>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</si>
  <si>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</si>
  <si>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</si>
  <si>
    <t>茨城県住宅着工データ（平成28年度）</t>
  </si>
  <si>
    <r>
      <t>（</t>
    </r>
    <r>
      <rPr>
        <b/>
        <sz val="14"/>
        <rFont val="ＭＳ Ｐゴシック"/>
        <family val="3"/>
      </rPr>
      <t>平成28年度）</t>
    </r>
  </si>
  <si>
    <r>
      <t>（平成27</t>
    </r>
    <r>
      <rPr>
        <sz val="11"/>
        <rFont val="ＭＳ Ｐゴシック"/>
        <family val="3"/>
      </rPr>
      <t>年度）</t>
    </r>
  </si>
  <si>
    <r>
      <t>（平成27</t>
    </r>
    <r>
      <rPr>
        <sz val="11"/>
        <rFont val="ＭＳ Ｐゴシック"/>
        <family val="3"/>
      </rPr>
      <t>年度）</t>
    </r>
  </si>
  <si>
    <t>（平成28年度）</t>
  </si>
  <si>
    <t>(平成28年度）</t>
  </si>
  <si>
    <t>（平成28年度）</t>
  </si>
  <si>
    <t>龍ケ崎市</t>
  </si>
  <si>
    <t>平成28年度
(2016年)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</si>
</sst>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59">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CCFFFF"/>
        <bgColor indexed="64"/>
      </patternFill>
    </fill>
  </fills>
  <borders count="29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color indexed="63"/>
      </left>
      <right style="medium"/>
      <top style="medium"/>
      <bottom style="double"/>
    </border>
    <border>
      <left>
        <color indexed="63"/>
      </left>
      <right style="medium"/>
      <top style="medium"/>
      <bottom>
        <color indexed="63"/>
      </bottom>
    </border>
    <border>
      <left style="thin"/>
      <right style="double"/>
      <top style="medium"/>
      <bottom style="double"/>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thin"/>
      <right style="double"/>
      <top style="double"/>
      <bottom style="thin"/>
    </border>
    <border>
      <left style="double"/>
      <right style="medium"/>
      <top style="double"/>
      <bottom>
        <color indexed="63"/>
      </bottom>
    </border>
    <border>
      <left style="double"/>
      <right style="medium"/>
      <top style="thin"/>
      <bottom style="thin"/>
    </border>
    <border>
      <left style="double"/>
      <right style="medium"/>
      <top style="thin"/>
      <bottom style="double"/>
    </border>
    <border>
      <left style="double"/>
      <right style="medium"/>
      <top>
        <color indexed="63"/>
      </top>
      <bottom style="thin"/>
    </border>
    <border>
      <left style="double"/>
      <right style="medium"/>
      <top style="thin"/>
      <bottom>
        <color indexed="63"/>
      </bottom>
    </border>
    <border>
      <left style="double"/>
      <right style="medium"/>
      <top style="double"/>
      <bottom style="thin"/>
    </border>
    <border>
      <left style="double"/>
      <right style="thin"/>
      <top>
        <color indexed="63"/>
      </top>
      <bottom style="medium"/>
    </border>
    <border>
      <left style="double"/>
      <right style="medium"/>
      <top style="thin"/>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style="thin"/>
      <right style="double"/>
      <top style="thin"/>
      <bottom style="double"/>
    </border>
    <border>
      <left>
        <color indexed="63"/>
      </left>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color indexed="63"/>
      </left>
      <right style="thin"/>
      <top>
        <color indexed="63"/>
      </top>
      <bottom style="thin"/>
    </border>
    <border>
      <left style="double"/>
      <right style="double"/>
      <top style="thin"/>
      <bottom>
        <color indexed="63"/>
      </bottom>
    </border>
    <border>
      <left style="medium"/>
      <right>
        <color indexed="63"/>
      </right>
      <top>
        <color indexed="63"/>
      </top>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style="double"/>
      <top>
        <color indexed="63"/>
      </top>
      <bottom style="thin"/>
    </border>
    <border>
      <left>
        <color indexed="63"/>
      </left>
      <right style="thick"/>
      <top>
        <color indexed="63"/>
      </top>
      <bottom style="thin"/>
    </border>
    <border>
      <left>
        <color indexed="63"/>
      </left>
      <right>
        <color indexed="63"/>
      </right>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double"/>
      <right style="thin"/>
      <top style="thin"/>
      <bottom style="medium"/>
    </border>
    <border>
      <left style="thin"/>
      <right style="double"/>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double"/>
      <right style="thick"/>
      <top>
        <color indexed="63"/>
      </top>
      <bottom style="thin"/>
    </border>
    <border>
      <left style="thin"/>
      <right style="double"/>
      <top style="thin"/>
      <bottom style="dashed"/>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thin"/>
      <right style="double"/>
      <top style="thin"/>
      <bottom>
        <color indexed="63"/>
      </bottom>
    </border>
    <border>
      <left style="double"/>
      <right style="thin"/>
      <top style="thin"/>
      <bottom>
        <color indexed="63"/>
      </bottom>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dashed"/>
      <bottom>
        <color indexed="63"/>
      </bottom>
    </border>
    <border>
      <left>
        <color indexed="63"/>
      </left>
      <right style="thick"/>
      <top style="double"/>
      <bottom style="dashed"/>
    </border>
    <border>
      <left>
        <color indexed="63"/>
      </left>
      <right style="thick"/>
      <top style="thin"/>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thin"/>
      <bottom>
        <color indexed="63"/>
      </bottom>
    </border>
    <border>
      <left>
        <color indexed="63"/>
      </left>
      <right style="thick"/>
      <top style="dotted"/>
      <bottom style="dashed"/>
    </border>
    <border>
      <left style="thin"/>
      <right>
        <color indexed="63"/>
      </right>
      <top style="dashed"/>
      <bottom style="dashed"/>
    </border>
    <border>
      <left>
        <color indexed="63"/>
      </left>
      <right style="thick"/>
      <top style="dashed"/>
      <bottom style="dashed"/>
    </border>
    <border>
      <left>
        <color indexed="63"/>
      </left>
      <right style="thin"/>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thin"/>
      <top style="thin"/>
      <bottom>
        <color indexed="63"/>
      </bottom>
    </border>
    <border>
      <left>
        <color indexed="63"/>
      </left>
      <right style="double"/>
      <top style="thin"/>
      <bottom>
        <color indexed="63"/>
      </bottom>
    </border>
    <border>
      <left>
        <color indexed="63"/>
      </left>
      <right style="thin"/>
      <top>
        <color indexed="63"/>
      </top>
      <bottom style="double"/>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color indexed="63"/>
      </top>
      <bottom style="dotted"/>
    </border>
    <border>
      <left style="double"/>
      <right>
        <color indexed="63"/>
      </right>
      <top style="thin"/>
      <bottom style="dashed"/>
    </border>
    <border>
      <left>
        <color indexed="63"/>
      </left>
      <right style="thick"/>
      <top style="thin"/>
      <bottom style="dotted"/>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style="double"/>
      <bottom style="dotted"/>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color indexed="63"/>
      </left>
      <right style="thin"/>
      <top style="thin"/>
      <bottom style="thin"/>
    </border>
    <border>
      <left>
        <color indexed="63"/>
      </left>
      <right style="thin"/>
      <top>
        <color indexed="63"/>
      </top>
      <bottom style="medium"/>
    </border>
    <border>
      <left>
        <color indexed="63"/>
      </left>
      <right style="thin"/>
      <top style="thin"/>
      <bottom style="medium"/>
    </border>
    <border>
      <left>
        <color indexed="63"/>
      </left>
      <right style="thin"/>
      <top>
        <color indexed="63"/>
      </top>
      <bottom style="dashed"/>
    </border>
    <border>
      <left style="double"/>
      <right style="thin"/>
      <top style="double"/>
      <bottom style="dotted"/>
    </border>
    <border>
      <left style="double"/>
      <right style="thin"/>
      <top style="dotted"/>
      <bottom style="thin"/>
    </border>
    <border>
      <left style="thin"/>
      <right>
        <color indexed="63"/>
      </right>
      <top style="dashed"/>
      <bottom style="double"/>
    </border>
    <border>
      <left>
        <color indexed="63"/>
      </left>
      <right style="double"/>
      <top>
        <color indexed="63"/>
      </top>
      <bottom style="thin"/>
    </border>
    <border>
      <left style="thin"/>
      <right>
        <color indexed="63"/>
      </right>
      <top style="thick"/>
      <bottom style="dashed"/>
    </border>
    <border>
      <left style="thin"/>
      <right>
        <color indexed="63"/>
      </right>
      <top style="thin"/>
      <bottom style="dashed"/>
    </border>
    <border>
      <left>
        <color indexed="63"/>
      </left>
      <right style="double"/>
      <top style="thick"/>
      <bottom style="dashed"/>
    </border>
    <border>
      <left>
        <color indexed="63"/>
      </left>
      <right style="double"/>
      <top style="dashed"/>
      <bottom style="thin"/>
    </border>
    <border>
      <left>
        <color indexed="63"/>
      </left>
      <right style="double"/>
      <top style="dashed"/>
      <bottom style="double"/>
    </border>
    <border>
      <left>
        <color indexed="63"/>
      </left>
      <right style="double"/>
      <top>
        <color indexed="63"/>
      </top>
      <bottom style="double"/>
    </border>
    <border>
      <left>
        <color indexed="63"/>
      </left>
      <right style="double"/>
      <top>
        <color indexed="63"/>
      </top>
      <bottom style="thick"/>
    </border>
    <border>
      <left>
        <color indexed="63"/>
      </left>
      <right style="double"/>
      <top style="thin"/>
      <bottom style="dashed"/>
    </border>
    <border>
      <left style="thin"/>
      <right>
        <color indexed="63"/>
      </right>
      <top style="thick"/>
      <bottom style="thick"/>
    </border>
    <border>
      <left>
        <color indexed="63"/>
      </left>
      <right style="double"/>
      <top style="thick"/>
      <bottom style="thick"/>
    </border>
    <border>
      <left>
        <color indexed="63"/>
      </left>
      <right style="double"/>
      <top>
        <color indexed="63"/>
      </top>
      <bottom>
        <color indexed="63"/>
      </bottom>
    </border>
    <border>
      <left>
        <color indexed="63"/>
      </left>
      <right style="thin"/>
      <top style="dashed"/>
      <bottom style="thin"/>
    </border>
    <border>
      <left>
        <color indexed="63"/>
      </left>
      <right style="thin"/>
      <top>
        <color indexed="63"/>
      </top>
      <bottom style="thick"/>
    </border>
    <border>
      <left style="double"/>
      <right style="thick"/>
      <top style="thin"/>
      <bottom style="dashed"/>
    </border>
    <border>
      <left style="double"/>
      <right style="medium"/>
      <top>
        <color indexed="63"/>
      </top>
      <bottom>
        <color indexed="63"/>
      </bottom>
    </border>
    <border>
      <left style="thin"/>
      <right style="thin"/>
      <top>
        <color indexed="63"/>
      </top>
      <bottom style="medium"/>
    </border>
    <border>
      <left style="thin"/>
      <right style="double"/>
      <top>
        <color indexed="63"/>
      </top>
      <bottom style="medium"/>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thin"/>
      <right style="medium"/>
      <top style="double"/>
      <bottom style="double"/>
    </border>
    <border>
      <left style="thin"/>
      <right style="medium"/>
      <top>
        <color indexed="63"/>
      </top>
      <bottom style="double"/>
    </border>
    <border>
      <left style="thin"/>
      <right style="medium"/>
      <top style="double"/>
      <bottom>
        <color indexed="63"/>
      </bottom>
    </border>
    <border>
      <left style="thin"/>
      <right style="thin"/>
      <top style="double"/>
      <bottom style="medium"/>
    </border>
    <border>
      <left style="thin"/>
      <right style="medium"/>
      <top>
        <color indexed="63"/>
      </top>
      <bottom style="medium"/>
    </border>
    <border>
      <left style="double"/>
      <right style="thick"/>
      <top style="thin"/>
      <bottom style="thin"/>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double"/>
      <right style="thick"/>
      <top style="thick"/>
      <bottom>
        <color indexed="63"/>
      </bottom>
    </border>
    <border>
      <left style="double"/>
      <right style="thick"/>
      <top style="dashed"/>
      <bottom>
        <color indexed="63"/>
      </bottom>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thin"/>
      <right style="thick"/>
      <top style="thick"/>
      <bottom style="double"/>
    </border>
    <border>
      <left>
        <color indexed="63"/>
      </left>
      <right>
        <color indexed="63"/>
      </right>
      <top style="thick"/>
      <bottom style="double"/>
    </border>
    <border>
      <left style="double"/>
      <right style="thin"/>
      <top style="dashed"/>
      <bottom>
        <color indexed="63"/>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style="thin"/>
      <bottom>
        <color indexed="63"/>
      </bottom>
    </border>
    <border>
      <left>
        <color indexed="63"/>
      </left>
      <right>
        <color indexed="63"/>
      </right>
      <top style="double"/>
      <bottom style="thin"/>
    </border>
    <border>
      <left>
        <color indexed="63"/>
      </left>
      <right style="medium"/>
      <top style="double"/>
      <bottom>
        <color indexed="63"/>
      </bottom>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style="thick"/>
      <right style="thin"/>
      <top>
        <color indexed="63"/>
      </top>
      <bottom style="thin"/>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style="thick"/>
      <right>
        <color indexed="63"/>
      </right>
      <top style="thick"/>
      <bottom style="thin"/>
    </border>
    <border>
      <left>
        <color indexed="63"/>
      </left>
      <right>
        <color indexed="63"/>
      </right>
      <top style="thick"/>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5" fillId="0" borderId="5" applyNumberFormat="0" applyFill="0" applyAlignment="0" applyProtection="0"/>
    <xf numFmtId="0" fontId="46" fillId="29" borderId="0" applyNumberFormat="0" applyBorder="0" applyAlignment="0" applyProtection="0"/>
    <xf numFmtId="0" fontId="47" fillId="30"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6" fillId="32" borderId="0" applyNumberFormat="0" applyBorder="0" applyAlignment="0" applyProtection="0"/>
  </cellStyleXfs>
  <cellXfs count="894">
    <xf numFmtId="0" fontId="0" fillId="0" borderId="0" xfId="0" applyAlignment="1">
      <alignment vertical="center"/>
    </xf>
    <xf numFmtId="0" fontId="0" fillId="0" borderId="0" xfId="79">
      <alignment/>
      <protection/>
    </xf>
    <xf numFmtId="0" fontId="0" fillId="0" borderId="0" xfId="79" applyFill="1">
      <alignment/>
      <protection/>
    </xf>
    <xf numFmtId="0" fontId="12" fillId="0" borderId="0" xfId="79" applyFont="1" applyFill="1">
      <alignment/>
      <protection/>
    </xf>
    <xf numFmtId="0" fontId="13" fillId="0" borderId="0" xfId="79" applyFont="1" applyFill="1">
      <alignment/>
      <protection/>
    </xf>
    <xf numFmtId="0" fontId="14" fillId="0" borderId="0" xfId="79" applyFont="1" applyFill="1">
      <alignment/>
      <protection/>
    </xf>
    <xf numFmtId="0" fontId="14" fillId="0" borderId="0" xfId="79" applyFont="1" applyFill="1" applyAlignment="1">
      <alignment horizontal="center"/>
      <protection/>
    </xf>
    <xf numFmtId="0" fontId="15" fillId="33" borderId="12" xfId="60" applyNumberFormat="1" applyFont="1" applyFill="1" applyBorder="1" applyAlignment="1">
      <alignment horizontal="center"/>
    </xf>
    <xf numFmtId="0" fontId="15" fillId="33" borderId="13" xfId="60" applyNumberFormat="1" applyFont="1" applyFill="1" applyBorder="1" applyAlignment="1">
      <alignment horizontal="center"/>
    </xf>
    <xf numFmtId="0" fontId="15" fillId="33" borderId="14" xfId="60" applyNumberFormat="1" applyFont="1" applyFill="1" applyBorder="1" applyAlignment="1">
      <alignment horizontal="center"/>
    </xf>
    <xf numFmtId="0" fontId="16" fillId="34" borderId="15" xfId="80" applyNumberFormat="1" applyFont="1" applyFill="1" applyBorder="1" applyAlignment="1">
      <alignment/>
      <protection/>
    </xf>
    <xf numFmtId="0" fontId="16" fillId="34" borderId="16" xfId="80" applyNumberFormat="1" applyFont="1" applyFill="1" applyBorder="1" applyAlignment="1">
      <alignment/>
      <protection/>
    </xf>
    <xf numFmtId="0" fontId="17" fillId="0" borderId="0" xfId="83" applyFont="1">
      <alignment/>
      <protection/>
    </xf>
    <xf numFmtId="0" fontId="15" fillId="0" borderId="0" xfId="83" applyFont="1">
      <alignment/>
      <protection/>
    </xf>
    <xf numFmtId="0" fontId="16" fillId="35" borderId="17" xfId="83" applyFont="1" applyFill="1" applyBorder="1" applyAlignment="1">
      <alignment horizontal="center"/>
      <protection/>
    </xf>
    <xf numFmtId="0" fontId="15" fillId="35" borderId="18" xfId="83" applyFont="1" applyFill="1" applyBorder="1" applyAlignment="1">
      <alignment horizontal="center"/>
      <protection/>
    </xf>
    <xf numFmtId="0" fontId="15" fillId="35" borderId="19" xfId="83" applyFont="1" applyFill="1" applyBorder="1" applyAlignment="1">
      <alignment horizontal="center"/>
      <protection/>
    </xf>
    <xf numFmtId="0" fontId="15" fillId="35" borderId="20" xfId="83" applyFont="1" applyFill="1" applyBorder="1" applyAlignment="1">
      <alignment horizontal="center"/>
      <protection/>
    </xf>
    <xf numFmtId="0" fontId="15" fillId="35" borderId="21" xfId="83" applyFont="1" applyFill="1" applyBorder="1" applyAlignment="1">
      <alignment horizontal="center"/>
      <protection/>
    </xf>
    <xf numFmtId="0" fontId="15" fillId="35" borderId="22" xfId="83" applyFont="1" applyFill="1" applyBorder="1" applyAlignment="1">
      <alignment horizontal="center"/>
      <protection/>
    </xf>
    <xf numFmtId="38" fontId="16" fillId="36" borderId="23" xfId="60" applyFont="1" applyFill="1" applyBorder="1" applyAlignment="1">
      <alignment horizontal="center"/>
    </xf>
    <xf numFmtId="10" fontId="16" fillId="36" borderId="24" xfId="53" applyNumberFormat="1" applyFont="1" applyFill="1" applyBorder="1" applyAlignment="1">
      <alignment horizontal="center"/>
    </xf>
    <xf numFmtId="38" fontId="16" fillId="36" borderId="24" xfId="60" applyFont="1" applyFill="1" applyBorder="1" applyAlignment="1">
      <alignment horizontal="center"/>
    </xf>
    <xf numFmtId="0" fontId="16" fillId="36" borderId="23" xfId="83" applyFont="1" applyFill="1" applyBorder="1" applyAlignment="1">
      <alignment horizontal="center"/>
      <protection/>
    </xf>
    <xf numFmtId="0" fontId="16" fillId="36" borderId="24" xfId="83" applyFont="1" applyFill="1" applyBorder="1" applyAlignment="1">
      <alignment horizontal="center"/>
      <protection/>
    </xf>
    <xf numFmtId="0" fontId="15" fillId="35" borderId="17" xfId="83" applyFont="1" applyFill="1" applyBorder="1" applyAlignment="1">
      <alignment horizontal="center"/>
      <protection/>
    </xf>
    <xf numFmtId="0" fontId="0" fillId="0" borderId="0" xfId="82">
      <alignment/>
      <protection/>
    </xf>
    <xf numFmtId="0" fontId="15" fillId="0" borderId="0" xfId="82" applyFont="1">
      <alignment/>
      <protection/>
    </xf>
    <xf numFmtId="0" fontId="18" fillId="0" borderId="0" xfId="82" applyFont="1">
      <alignment/>
      <protection/>
    </xf>
    <xf numFmtId="0" fontId="19" fillId="37" borderId="25" xfId="82" applyFont="1" applyFill="1" applyBorder="1" applyAlignment="1">
      <alignment horizontal="center"/>
      <protection/>
    </xf>
    <xf numFmtId="0" fontId="19" fillId="37" borderId="26" xfId="82" applyFont="1" applyFill="1" applyBorder="1" applyAlignment="1">
      <alignment horizontal="center"/>
      <protection/>
    </xf>
    <xf numFmtId="38" fontId="18" fillId="0" borderId="27" xfId="60" applyFont="1" applyBorder="1" applyAlignment="1">
      <alignment/>
    </xf>
    <xf numFmtId="38" fontId="18" fillId="0" borderId="28" xfId="60" applyFont="1" applyBorder="1" applyAlignment="1">
      <alignment/>
    </xf>
    <xf numFmtId="0" fontId="19" fillId="37" borderId="29" xfId="82"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37" borderId="33" xfId="82"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37" borderId="37" xfId="82"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8" fillId="0" borderId="41" xfId="82" applyFont="1" applyBorder="1">
      <alignment/>
      <protection/>
    </xf>
    <xf numFmtId="0" fontId="18" fillId="37" borderId="42" xfId="82" applyFont="1" applyFill="1" applyBorder="1">
      <alignment/>
      <protection/>
    </xf>
    <xf numFmtId="0" fontId="19" fillId="37" borderId="43" xfId="82" applyFont="1" applyFill="1" applyBorder="1" applyAlignment="1">
      <alignment horizontal="center"/>
      <protection/>
    </xf>
    <xf numFmtId="38" fontId="18" fillId="0" borderId="44" xfId="60" applyFont="1" applyBorder="1" applyAlignment="1">
      <alignment/>
    </xf>
    <xf numFmtId="38" fontId="18" fillId="0" borderId="45" xfId="60" applyFont="1" applyBorder="1" applyAlignment="1">
      <alignment/>
    </xf>
    <xf numFmtId="0" fontId="19" fillId="37" borderId="46" xfId="82" applyFont="1" applyFill="1" applyBorder="1" applyAlignment="1">
      <alignment horizontal="center"/>
      <protection/>
    </xf>
    <xf numFmtId="38" fontId="18" fillId="0" borderId="47" xfId="60" applyFont="1" applyBorder="1" applyAlignment="1">
      <alignment/>
    </xf>
    <xf numFmtId="38" fontId="18" fillId="0" borderId="48" xfId="60" applyFont="1" applyBorder="1" applyAlignment="1">
      <alignment/>
    </xf>
    <xf numFmtId="0" fontId="19" fillId="37" borderId="49" xfId="82" applyFont="1" applyFill="1" applyBorder="1" applyAlignment="1">
      <alignment horizontal="center"/>
      <protection/>
    </xf>
    <xf numFmtId="38" fontId="18" fillId="38" borderId="35" xfId="60" applyFont="1" applyFill="1" applyBorder="1" applyAlignment="1">
      <alignment/>
    </xf>
    <xf numFmtId="0" fontId="19" fillId="37" borderId="50" xfId="82" applyFont="1" applyFill="1" applyBorder="1" applyAlignment="1">
      <alignment horizontal="center"/>
      <protection/>
    </xf>
    <xf numFmtId="38" fontId="18" fillId="0" borderId="51" xfId="60" applyFont="1" applyBorder="1" applyAlignment="1">
      <alignment/>
    </xf>
    <xf numFmtId="0" fontId="0" fillId="0" borderId="0" xfId="82" applyBorder="1">
      <alignment/>
      <protection/>
    </xf>
    <xf numFmtId="38" fontId="15" fillId="0" borderId="0" xfId="60" applyFont="1" applyAlignment="1">
      <alignment/>
    </xf>
    <xf numFmtId="0" fontId="15" fillId="33" borderId="52" xfId="81" applyFont="1" applyFill="1" applyBorder="1" applyAlignment="1">
      <alignment horizontal="center"/>
      <protection/>
    </xf>
    <xf numFmtId="0" fontId="15" fillId="33" borderId="53" xfId="81" applyFont="1" applyFill="1" applyBorder="1" applyAlignment="1">
      <alignment horizontal="center"/>
      <protection/>
    </xf>
    <xf numFmtId="38" fontId="15" fillId="33" borderId="54" xfId="60" applyFont="1" applyFill="1" applyBorder="1" applyAlignment="1">
      <alignment horizontal="center"/>
    </xf>
    <xf numFmtId="38" fontId="15" fillId="33" borderId="55" xfId="60" applyFont="1" applyFill="1" applyBorder="1" applyAlignment="1">
      <alignment horizontal="center"/>
    </xf>
    <xf numFmtId="38" fontId="15" fillId="33" borderId="56" xfId="60" applyFont="1" applyFill="1" applyBorder="1" applyAlignment="1">
      <alignment horizontal="center"/>
    </xf>
    <xf numFmtId="38" fontId="15" fillId="33" borderId="57" xfId="60" applyFont="1" applyFill="1" applyBorder="1" applyAlignment="1">
      <alignment horizontal="center"/>
    </xf>
    <xf numFmtId="0" fontId="16" fillId="34" borderId="58" xfId="81" applyFont="1" applyFill="1" applyBorder="1" applyAlignment="1">
      <alignment/>
      <protection/>
    </xf>
    <xf numFmtId="0" fontId="16" fillId="34" borderId="59" xfId="81" applyFont="1" applyFill="1" applyBorder="1" applyAlignment="1">
      <alignment/>
      <protection/>
    </xf>
    <xf numFmtId="0" fontId="16" fillId="34" borderId="59" xfId="81" applyFont="1" applyFill="1" applyBorder="1" applyAlignment="1">
      <alignment horizontal="center"/>
      <protection/>
    </xf>
    <xf numFmtId="0" fontId="16" fillId="34" borderId="60" xfId="81" applyFont="1" applyFill="1" applyBorder="1" applyAlignment="1">
      <alignment horizontal="center"/>
      <protection/>
    </xf>
    <xf numFmtId="0" fontId="16" fillId="34" borderId="61" xfId="81" applyFont="1" applyFill="1" applyBorder="1" applyAlignment="1">
      <alignment horizontal="center"/>
      <protection/>
    </xf>
    <xf numFmtId="0" fontId="16" fillId="39" borderId="0" xfId="81" applyFont="1" applyFill="1">
      <alignment/>
      <protection/>
    </xf>
    <xf numFmtId="38" fontId="16" fillId="39" borderId="0" xfId="60" applyFont="1" applyFill="1" applyAlignment="1">
      <alignment/>
    </xf>
    <xf numFmtId="0" fontId="15" fillId="0" borderId="0" xfId="87" applyFont="1">
      <alignment/>
      <protection/>
    </xf>
    <xf numFmtId="0" fontId="15" fillId="39" borderId="52" xfId="87" applyFont="1" applyFill="1" applyBorder="1" applyAlignment="1">
      <alignment horizontal="center"/>
      <protection/>
    </xf>
    <xf numFmtId="0" fontId="15" fillId="39" borderId="53" xfId="87" applyFont="1" applyFill="1" applyBorder="1" applyAlignment="1">
      <alignment horizontal="center"/>
      <protection/>
    </xf>
    <xf numFmtId="0" fontId="15" fillId="39" borderId="54" xfId="87" applyFont="1" applyFill="1" applyBorder="1" applyAlignment="1">
      <alignment horizontal="center"/>
      <protection/>
    </xf>
    <xf numFmtId="0" fontId="15" fillId="39" borderId="55" xfId="87" applyFont="1" applyFill="1" applyBorder="1" applyAlignment="1">
      <alignment horizontal="center"/>
      <protection/>
    </xf>
    <xf numFmtId="0" fontId="15" fillId="39" borderId="57" xfId="87" applyFont="1" applyFill="1" applyBorder="1" applyAlignment="1">
      <alignment horizontal="center"/>
      <protection/>
    </xf>
    <xf numFmtId="0" fontId="15" fillId="39" borderId="62" xfId="87" applyFont="1" applyFill="1" applyBorder="1" applyAlignment="1">
      <alignment horizontal="center"/>
      <protection/>
    </xf>
    <xf numFmtId="0" fontId="16" fillId="37" borderId="58" xfId="87" applyFont="1" applyFill="1" applyBorder="1" applyAlignment="1">
      <alignment/>
      <protection/>
    </xf>
    <xf numFmtId="0" fontId="16" fillId="37" borderId="59" xfId="87" applyFont="1" applyFill="1" applyBorder="1" applyAlignment="1">
      <alignment/>
      <protection/>
    </xf>
    <xf numFmtId="0" fontId="16" fillId="37" borderId="59" xfId="87" applyFont="1" applyFill="1" applyBorder="1" applyAlignment="1">
      <alignment horizontal="center"/>
      <protection/>
    </xf>
    <xf numFmtId="0" fontId="16" fillId="37" borderId="59" xfId="87" applyFont="1" applyFill="1" applyBorder="1">
      <alignment/>
      <protection/>
    </xf>
    <xf numFmtId="0" fontId="16" fillId="37" borderId="60" xfId="87" applyFont="1" applyFill="1" applyBorder="1">
      <alignment/>
      <protection/>
    </xf>
    <xf numFmtId="0" fontId="17" fillId="37" borderId="59" xfId="87" applyFont="1" applyFill="1" applyBorder="1" applyAlignment="1">
      <alignment horizontal="center"/>
      <protection/>
    </xf>
    <xf numFmtId="0" fontId="16" fillId="37" borderId="61" xfId="87" applyFont="1" applyFill="1" applyBorder="1">
      <alignment/>
      <protection/>
    </xf>
    <xf numFmtId="0" fontId="16" fillId="40" borderId="59" xfId="86" applyFont="1" applyFill="1" applyBorder="1" applyAlignment="1">
      <alignment horizontal="center"/>
      <protection/>
    </xf>
    <xf numFmtId="0" fontId="15" fillId="0" borderId="0" xfId="84" applyFont="1">
      <alignment/>
      <protection/>
    </xf>
    <xf numFmtId="0" fontId="15" fillId="41" borderId="63" xfId="84" applyFont="1" applyFill="1" applyBorder="1" applyAlignment="1">
      <alignment horizontal="center"/>
      <protection/>
    </xf>
    <xf numFmtId="0" fontId="15" fillId="41" borderId="64" xfId="84" applyFont="1" applyFill="1" applyBorder="1" applyAlignment="1">
      <alignment horizontal="center"/>
      <protection/>
    </xf>
    <xf numFmtId="38" fontId="15" fillId="41" borderId="65" xfId="60" applyFont="1" applyFill="1" applyBorder="1" applyAlignment="1">
      <alignment horizontal="center"/>
    </xf>
    <xf numFmtId="38" fontId="15" fillId="41" borderId="56" xfId="60" applyFont="1" applyFill="1" applyBorder="1" applyAlignment="1">
      <alignment horizontal="center"/>
    </xf>
    <xf numFmtId="38" fontId="15" fillId="41" borderId="66" xfId="60" applyFont="1" applyFill="1" applyBorder="1" applyAlignment="1">
      <alignment horizontal="center"/>
    </xf>
    <xf numFmtId="0" fontId="16" fillId="42" borderId="58" xfId="84" applyFont="1" applyFill="1" applyBorder="1" applyAlignment="1">
      <alignment/>
      <protection/>
    </xf>
    <xf numFmtId="0" fontId="16" fillId="42" borderId="59" xfId="84" applyFont="1" applyFill="1" applyBorder="1" applyAlignment="1">
      <alignment/>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2" borderId="60" xfId="84" applyFont="1" applyFill="1" applyBorder="1" applyAlignment="1">
      <alignment horizontal="center"/>
      <protection/>
    </xf>
    <xf numFmtId="0" fontId="16" fillId="42" borderId="61" xfId="84" applyFont="1" applyFill="1" applyBorder="1" applyAlignment="1">
      <alignment horizontal="center"/>
      <protection/>
    </xf>
    <xf numFmtId="0" fontId="15" fillId="0" borderId="0" xfId="89" applyFont="1">
      <alignment/>
      <protection/>
    </xf>
    <xf numFmtId="0" fontId="15" fillId="43" borderId="52" xfId="89" applyFont="1" applyFill="1" applyBorder="1" applyAlignment="1">
      <alignment horizontal="center"/>
      <protection/>
    </xf>
    <xf numFmtId="0" fontId="15" fillId="43" borderId="53" xfId="89" applyFont="1" applyFill="1" applyBorder="1" applyAlignment="1">
      <alignment horizontal="center"/>
      <protection/>
    </xf>
    <xf numFmtId="0" fontId="15" fillId="43" borderId="54" xfId="89" applyFont="1" applyFill="1" applyBorder="1" applyAlignment="1">
      <alignment horizontal="center"/>
      <protection/>
    </xf>
    <xf numFmtId="0" fontId="15" fillId="43" borderId="55" xfId="89" applyFont="1" applyFill="1" applyBorder="1" applyAlignment="1">
      <alignment horizontal="center"/>
      <protection/>
    </xf>
    <xf numFmtId="0" fontId="15" fillId="43" borderId="57" xfId="89" applyFont="1" applyFill="1" applyBorder="1" applyAlignment="1">
      <alignment horizontal="center"/>
      <protection/>
    </xf>
    <xf numFmtId="0" fontId="15" fillId="43" borderId="67" xfId="89" applyFont="1" applyFill="1" applyBorder="1" applyAlignment="1">
      <alignment horizontal="center"/>
      <protection/>
    </xf>
    <xf numFmtId="0" fontId="16" fillId="44" borderId="58" xfId="89" applyFont="1" applyFill="1" applyBorder="1" applyAlignment="1">
      <alignment/>
      <protection/>
    </xf>
    <xf numFmtId="0" fontId="16" fillId="44" borderId="59" xfId="89" applyFont="1" applyFill="1" applyBorder="1" applyAlignment="1">
      <alignment/>
      <protection/>
    </xf>
    <xf numFmtId="0" fontId="16" fillId="44" borderId="59" xfId="89" applyFont="1" applyFill="1" applyBorder="1" applyAlignment="1">
      <alignment horizontal="center"/>
      <protection/>
    </xf>
    <xf numFmtId="0" fontId="16" fillId="44" borderId="59" xfId="89" applyFont="1" applyFill="1" applyBorder="1">
      <alignment/>
      <protection/>
    </xf>
    <xf numFmtId="0" fontId="16" fillId="44" borderId="60" xfId="89" applyFont="1" applyFill="1" applyBorder="1">
      <alignment/>
      <protection/>
    </xf>
    <xf numFmtId="0" fontId="16" fillId="44" borderId="61" xfId="89" applyFont="1" applyFill="1" applyBorder="1">
      <alignment/>
      <protection/>
    </xf>
    <xf numFmtId="0" fontId="15" fillId="0" borderId="0" xfId="86" applyFont="1">
      <alignment/>
      <protection/>
    </xf>
    <xf numFmtId="0" fontId="15" fillId="45" borderId="63" xfId="86" applyFont="1" applyFill="1" applyBorder="1" applyAlignment="1">
      <alignment horizontal="center"/>
      <protection/>
    </xf>
    <xf numFmtId="38" fontId="15" fillId="45" borderId="65" xfId="60" applyFont="1" applyFill="1" applyBorder="1" applyAlignment="1">
      <alignment horizontal="center"/>
    </xf>
    <xf numFmtId="38" fontId="15" fillId="45" borderId="56" xfId="60" applyFont="1" applyFill="1" applyBorder="1" applyAlignment="1">
      <alignment horizontal="center"/>
    </xf>
    <xf numFmtId="38" fontId="15" fillId="45" borderId="68" xfId="60" applyFont="1" applyFill="1" applyBorder="1" applyAlignment="1">
      <alignment horizontal="center"/>
    </xf>
    <xf numFmtId="0" fontId="16" fillId="40" borderId="58" xfId="86" applyFont="1" applyFill="1" applyBorder="1" applyAlignment="1">
      <alignment/>
      <protection/>
    </xf>
    <xf numFmtId="0" fontId="16" fillId="40" borderId="59" xfId="86" applyFont="1" applyFill="1" applyBorder="1" applyAlignment="1">
      <alignment/>
      <protection/>
    </xf>
    <xf numFmtId="0" fontId="16" fillId="40" borderId="59" xfId="86" applyFont="1" applyFill="1" applyBorder="1">
      <alignment/>
      <protection/>
    </xf>
    <xf numFmtId="0" fontId="16" fillId="40" borderId="60" xfId="86" applyFont="1" applyFill="1" applyBorder="1">
      <alignment/>
      <protection/>
    </xf>
    <xf numFmtId="0" fontId="16" fillId="40" borderId="61" xfId="86" applyFont="1" applyFill="1" applyBorder="1">
      <alignment/>
      <protection/>
    </xf>
    <xf numFmtId="0" fontId="15" fillId="46" borderId="52" xfId="85" applyFont="1" applyFill="1" applyBorder="1" applyAlignment="1">
      <alignment horizontal="center"/>
      <protection/>
    </xf>
    <xf numFmtId="38" fontId="15" fillId="46" borderId="53" xfId="60" applyFont="1" applyFill="1" applyBorder="1" applyAlignment="1">
      <alignment horizontal="center"/>
    </xf>
    <xf numFmtId="38" fontId="15" fillId="46" borderId="54" xfId="60" applyFont="1" applyFill="1" applyBorder="1" applyAlignment="1">
      <alignment horizontal="center"/>
    </xf>
    <xf numFmtId="38" fontId="15" fillId="46" borderId="55" xfId="60" applyFont="1" applyFill="1" applyBorder="1" applyAlignment="1">
      <alignment horizontal="center"/>
    </xf>
    <xf numFmtId="38" fontId="15" fillId="46" borderId="57" xfId="60" applyFont="1" applyFill="1" applyBorder="1" applyAlignment="1">
      <alignment horizontal="center"/>
    </xf>
    <xf numFmtId="38" fontId="15" fillId="46" borderId="67" xfId="60" applyFont="1" applyFill="1" applyBorder="1" applyAlignment="1">
      <alignment horizontal="center"/>
    </xf>
    <xf numFmtId="0" fontId="16" fillId="46" borderId="58" xfId="85" applyFont="1" applyFill="1" applyBorder="1" applyAlignment="1">
      <alignment/>
      <protection/>
    </xf>
    <xf numFmtId="0" fontId="16" fillId="46" borderId="59" xfId="85" applyFont="1" applyFill="1" applyBorder="1" applyAlignment="1">
      <alignment/>
      <protection/>
    </xf>
    <xf numFmtId="0" fontId="16" fillId="46" borderId="59" xfId="85" applyFont="1" applyFill="1" applyBorder="1" applyAlignment="1">
      <alignment horizontal="center"/>
      <protection/>
    </xf>
    <xf numFmtId="0" fontId="16" fillId="46" borderId="59" xfId="85" applyFont="1" applyFill="1" applyBorder="1">
      <alignment/>
      <protection/>
    </xf>
    <xf numFmtId="0" fontId="16" fillId="46" borderId="60" xfId="85" applyFont="1" applyFill="1" applyBorder="1">
      <alignment/>
      <protection/>
    </xf>
    <xf numFmtId="0" fontId="16" fillId="46" borderId="61" xfId="85" applyFont="1" applyFill="1" applyBorder="1">
      <alignment/>
      <protection/>
    </xf>
    <xf numFmtId="38" fontId="0" fillId="0" borderId="0" xfId="60" applyFont="1" applyAlignment="1">
      <alignment/>
    </xf>
    <xf numFmtId="38" fontId="14" fillId="47" borderId="69" xfId="60" applyFont="1" applyFill="1" applyBorder="1" applyAlignment="1">
      <alignment horizontal="center"/>
    </xf>
    <xf numFmtId="38" fontId="14" fillId="47" borderId="55" xfId="60" applyFont="1" applyFill="1" applyBorder="1" applyAlignment="1">
      <alignment horizontal="center"/>
    </xf>
    <xf numFmtId="38" fontId="14" fillId="47" borderId="56" xfId="60" applyFont="1" applyFill="1" applyBorder="1" applyAlignment="1">
      <alignment horizontal="center"/>
    </xf>
    <xf numFmtId="0" fontId="16" fillId="48" borderId="70" xfId="88" applyFont="1" applyFill="1" applyBorder="1" applyAlignment="1">
      <alignment/>
      <protection/>
    </xf>
    <xf numFmtId="0" fontId="16" fillId="48" borderId="71" xfId="88" applyFont="1" applyFill="1" applyBorder="1" applyAlignment="1">
      <alignment/>
      <protection/>
    </xf>
    <xf numFmtId="0" fontId="16" fillId="48" borderId="71" xfId="88" applyFont="1" applyFill="1" applyBorder="1" applyAlignment="1">
      <alignment horizontal="center"/>
      <protection/>
    </xf>
    <xf numFmtId="38" fontId="14" fillId="47" borderId="72" xfId="60" applyFont="1" applyFill="1" applyBorder="1" applyAlignment="1">
      <alignment horizontal="center"/>
    </xf>
    <xf numFmtId="38" fontId="15" fillId="45" borderId="67" xfId="60" applyFont="1" applyFill="1" applyBorder="1" applyAlignment="1">
      <alignment horizontal="center"/>
    </xf>
    <xf numFmtId="0" fontId="14" fillId="39" borderId="0" xfId="79" applyFont="1" applyFill="1">
      <alignment/>
      <protection/>
    </xf>
    <xf numFmtId="178" fontId="16" fillId="36" borderId="24" xfId="53" applyNumberFormat="1" applyFont="1" applyFill="1" applyBorder="1" applyAlignment="1">
      <alignment horizontal="center"/>
    </xf>
    <xf numFmtId="178" fontId="16" fillId="36" borderId="73" xfId="53" applyNumberFormat="1" applyFont="1" applyFill="1" applyBorder="1" applyAlignment="1">
      <alignment horizontal="center"/>
    </xf>
    <xf numFmtId="178" fontId="16" fillId="36" borderId="24" xfId="83" applyNumberFormat="1" applyFont="1" applyFill="1" applyBorder="1" applyAlignment="1">
      <alignment horizontal="center"/>
      <protection/>
    </xf>
    <xf numFmtId="178" fontId="16" fillId="36" borderId="73" xfId="83" applyNumberFormat="1" applyFont="1" applyFill="1" applyBorder="1" applyAlignment="1">
      <alignment horizontal="center"/>
      <protection/>
    </xf>
    <xf numFmtId="178" fontId="16" fillId="36" borderId="74" xfId="53" applyNumberFormat="1" applyFont="1" applyFill="1" applyBorder="1" applyAlignment="1">
      <alignment horizontal="center"/>
    </xf>
    <xf numFmtId="38" fontId="18" fillId="0" borderId="75" xfId="60" applyFont="1" applyBorder="1" applyAlignment="1">
      <alignment/>
    </xf>
    <xf numFmtId="38" fontId="18" fillId="0" borderId="2" xfId="60" applyFont="1" applyBorder="1" applyAlignment="1">
      <alignment/>
    </xf>
    <xf numFmtId="38" fontId="18" fillId="0" borderId="76" xfId="60" applyFont="1" applyBorder="1" applyAlignment="1">
      <alignment/>
    </xf>
    <xf numFmtId="38" fontId="18" fillId="38" borderId="77" xfId="60" applyFont="1" applyFill="1" applyBorder="1" applyAlignment="1">
      <alignment/>
    </xf>
    <xf numFmtId="38" fontId="18" fillId="0" borderId="78" xfId="60" applyFont="1" applyBorder="1" applyAlignment="1">
      <alignment/>
    </xf>
    <xf numFmtId="0" fontId="15" fillId="35" borderId="79" xfId="83" applyFont="1" applyFill="1" applyBorder="1" applyAlignment="1">
      <alignment horizontal="center"/>
      <protection/>
    </xf>
    <xf numFmtId="0" fontId="15" fillId="35" borderId="80" xfId="83" applyFont="1" applyFill="1" applyBorder="1" applyAlignment="1">
      <alignment horizontal="center"/>
      <protection/>
    </xf>
    <xf numFmtId="0" fontId="15" fillId="35" borderId="81" xfId="83" applyFont="1" applyFill="1" applyBorder="1" applyAlignment="1">
      <alignment horizontal="center"/>
      <protection/>
    </xf>
    <xf numFmtId="0" fontId="15" fillId="35" borderId="82" xfId="83" applyFont="1" applyFill="1" applyBorder="1" applyAlignment="1">
      <alignment horizontal="center"/>
      <protection/>
    </xf>
    <xf numFmtId="0" fontId="15" fillId="35" borderId="83" xfId="83" applyFont="1" applyFill="1" applyBorder="1" applyAlignment="1">
      <alignment horizontal="center"/>
      <protection/>
    </xf>
    <xf numFmtId="0" fontId="0" fillId="0" borderId="0" xfId="81" applyFont="1">
      <alignment/>
      <protection/>
    </xf>
    <xf numFmtId="38" fontId="15" fillId="33" borderId="66" xfId="60" applyFont="1" applyFill="1" applyBorder="1" applyAlignment="1">
      <alignment horizontal="center"/>
    </xf>
    <xf numFmtId="0" fontId="14" fillId="47" borderId="84" xfId="88" applyFont="1" applyFill="1" applyBorder="1" applyAlignment="1">
      <alignment horizontal="center"/>
      <protection/>
    </xf>
    <xf numFmtId="0" fontId="14" fillId="47" borderId="85" xfId="88" applyFont="1" applyFill="1" applyBorder="1" applyAlignment="1">
      <alignment horizontal="center"/>
      <protection/>
    </xf>
    <xf numFmtId="38" fontId="0" fillId="0" borderId="86" xfId="60" applyFont="1" applyBorder="1" applyAlignment="1">
      <alignment/>
    </xf>
    <xf numFmtId="38" fontId="0" fillId="0" borderId="30" xfId="60" applyFont="1" applyBorder="1" applyAlignment="1">
      <alignment/>
    </xf>
    <xf numFmtId="38" fontId="0" fillId="0" borderId="34" xfId="60" applyFont="1" applyBorder="1" applyAlignment="1">
      <alignment/>
    </xf>
    <xf numFmtId="38" fontId="0" fillId="0" borderId="27" xfId="60" applyFont="1" applyBorder="1" applyAlignment="1">
      <alignment/>
    </xf>
    <xf numFmtId="0" fontId="0" fillId="0" borderId="86" xfId="89" applyFont="1" applyBorder="1">
      <alignment/>
      <protection/>
    </xf>
    <xf numFmtId="0" fontId="15" fillId="45" borderId="64" xfId="86" applyFont="1" applyFill="1" applyBorder="1" applyAlignment="1">
      <alignment horizontal="center"/>
      <protection/>
    </xf>
    <xf numFmtId="0" fontId="0" fillId="0" borderId="0" xfId="87" applyFont="1">
      <alignment/>
      <protection/>
    </xf>
    <xf numFmtId="0" fontId="0" fillId="0" borderId="0" xfId="0" applyFont="1" applyAlignment="1">
      <alignment vertical="center"/>
    </xf>
    <xf numFmtId="0" fontId="0" fillId="0" borderId="87" xfId="87" applyFont="1" applyBorder="1">
      <alignment/>
      <protection/>
    </xf>
    <xf numFmtId="0" fontId="0" fillId="0" borderId="47" xfId="87" applyFont="1" applyBorder="1">
      <alignment/>
      <protection/>
    </xf>
    <xf numFmtId="179" fontId="0" fillId="0" borderId="30" xfId="0" applyNumberFormat="1" applyFont="1" applyFill="1" applyBorder="1" applyAlignment="1">
      <alignment horizontal="right"/>
    </xf>
    <xf numFmtId="0" fontId="0" fillId="0" borderId="88" xfId="87" applyFont="1" applyBorder="1">
      <alignment/>
      <protection/>
    </xf>
    <xf numFmtId="179" fontId="0" fillId="0" borderId="34" xfId="0" applyNumberFormat="1" applyFont="1" applyFill="1" applyBorder="1" applyAlignment="1">
      <alignment horizontal="right"/>
    </xf>
    <xf numFmtId="0" fontId="0" fillId="0" borderId="89" xfId="87" applyFont="1" applyBorder="1">
      <alignment/>
      <protection/>
    </xf>
    <xf numFmtId="0" fontId="0" fillId="0" borderId="90" xfId="87" applyFont="1" applyBorder="1">
      <alignment/>
      <protection/>
    </xf>
    <xf numFmtId="0" fontId="0" fillId="0" borderId="91" xfId="87" applyFont="1" applyBorder="1">
      <alignment/>
      <protection/>
    </xf>
    <xf numFmtId="38" fontId="0" fillId="0" borderId="0" xfId="60" applyFont="1" applyAlignment="1">
      <alignment/>
    </xf>
    <xf numFmtId="0" fontId="0" fillId="0" borderId="0" xfId="84" applyFont="1">
      <alignment/>
      <protection/>
    </xf>
    <xf numFmtId="0" fontId="0" fillId="0" borderId="89" xfId="84" applyFont="1" applyBorder="1">
      <alignment/>
      <protection/>
    </xf>
    <xf numFmtId="38" fontId="0" fillId="0" borderId="44" xfId="60" applyFont="1" applyBorder="1" applyAlignment="1">
      <alignment/>
    </xf>
    <xf numFmtId="38" fontId="0" fillId="0" borderId="92" xfId="60" applyFont="1" applyBorder="1" applyAlignment="1">
      <alignment/>
    </xf>
    <xf numFmtId="38" fontId="0" fillId="0" borderId="93" xfId="60" applyFont="1" applyBorder="1" applyAlignment="1">
      <alignment/>
    </xf>
    <xf numFmtId="0" fontId="0" fillId="0" borderId="47" xfId="84" applyFont="1" applyBorder="1">
      <alignment/>
      <protection/>
    </xf>
    <xf numFmtId="38" fontId="0" fillId="0" borderId="31" xfId="60" applyFont="1" applyBorder="1" applyAlignment="1">
      <alignment/>
    </xf>
    <xf numFmtId="38" fontId="0" fillId="0" borderId="94" xfId="60" applyFont="1" applyBorder="1" applyAlignment="1">
      <alignment/>
    </xf>
    <xf numFmtId="0" fontId="0" fillId="0" borderId="90" xfId="84" applyFont="1" applyBorder="1">
      <alignment/>
      <protection/>
    </xf>
    <xf numFmtId="38" fontId="0" fillId="0" borderId="48" xfId="60" applyFont="1" applyBorder="1" applyAlignment="1">
      <alignment/>
    </xf>
    <xf numFmtId="38" fontId="0" fillId="0" borderId="95" xfId="60" applyFont="1" applyBorder="1" applyAlignment="1">
      <alignment/>
    </xf>
    <xf numFmtId="0" fontId="0" fillId="0" borderId="87" xfId="84" applyFont="1" applyBorder="1">
      <alignment/>
      <protection/>
    </xf>
    <xf numFmtId="38" fontId="0" fillId="0" borderId="96" xfId="60" applyFont="1" applyBorder="1" applyAlignment="1">
      <alignment/>
    </xf>
    <xf numFmtId="0" fontId="0" fillId="0" borderId="88" xfId="84" applyFont="1" applyBorder="1">
      <alignment/>
      <protection/>
    </xf>
    <xf numFmtId="38" fontId="0" fillId="0" borderId="97" xfId="60" applyFont="1" applyBorder="1" applyAlignment="1">
      <alignment/>
    </xf>
    <xf numFmtId="38" fontId="0" fillId="0" borderId="98" xfId="60" applyFont="1" applyBorder="1" applyAlignment="1">
      <alignment/>
    </xf>
    <xf numFmtId="0" fontId="0" fillId="0" borderId="91" xfId="84" applyFont="1" applyBorder="1">
      <alignment/>
      <protection/>
    </xf>
    <xf numFmtId="38" fontId="0" fillId="0" borderId="99" xfId="60" applyFont="1" applyBorder="1" applyAlignment="1">
      <alignment/>
    </xf>
    <xf numFmtId="38" fontId="0" fillId="0" borderId="100" xfId="60" applyFont="1" applyBorder="1" applyAlignment="1">
      <alignment/>
    </xf>
    <xf numFmtId="0" fontId="0" fillId="0" borderId="0" xfId="89" applyFont="1">
      <alignment/>
      <protection/>
    </xf>
    <xf numFmtId="0" fontId="0" fillId="0" borderId="87" xfId="89" applyFont="1" applyBorder="1">
      <alignment/>
      <protection/>
    </xf>
    <xf numFmtId="0" fontId="0" fillId="0" borderId="44" xfId="89" applyFont="1" applyBorder="1">
      <alignment/>
      <protection/>
    </xf>
    <xf numFmtId="0" fontId="0" fillId="0" borderId="47" xfId="89" applyFont="1" applyBorder="1">
      <alignment/>
      <protection/>
    </xf>
    <xf numFmtId="0" fontId="0" fillId="0" borderId="31" xfId="89" applyFont="1" applyBorder="1">
      <alignment/>
      <protection/>
    </xf>
    <xf numFmtId="0" fontId="0" fillId="0" borderId="101" xfId="89" applyFont="1" applyBorder="1">
      <alignment/>
      <protection/>
    </xf>
    <xf numFmtId="38" fontId="0" fillId="0" borderId="102" xfId="60" applyFont="1" applyBorder="1" applyAlignment="1">
      <alignment/>
    </xf>
    <xf numFmtId="0" fontId="0" fillId="0" borderId="88" xfId="89" applyFont="1" applyBorder="1">
      <alignment/>
      <protection/>
    </xf>
    <xf numFmtId="0" fontId="0" fillId="0" borderId="35" xfId="89" applyFont="1" applyBorder="1">
      <alignment/>
      <protection/>
    </xf>
    <xf numFmtId="0" fontId="0" fillId="0" borderId="89" xfId="89" applyFont="1" applyBorder="1">
      <alignment/>
      <protection/>
    </xf>
    <xf numFmtId="0" fontId="0" fillId="0" borderId="0" xfId="89" applyFont="1" applyAlignment="1">
      <alignment horizontal="center"/>
      <protection/>
    </xf>
    <xf numFmtId="38" fontId="0" fillId="0" borderId="103" xfId="60" applyFont="1" applyBorder="1" applyAlignment="1">
      <alignment/>
    </xf>
    <xf numFmtId="38" fontId="0" fillId="0" borderId="104" xfId="60" applyFont="1" applyBorder="1" applyAlignment="1">
      <alignment/>
    </xf>
    <xf numFmtId="0" fontId="0" fillId="0" borderId="91" xfId="89" applyFont="1" applyBorder="1">
      <alignment/>
      <protection/>
    </xf>
    <xf numFmtId="38" fontId="0" fillId="0" borderId="105" xfId="60" applyFont="1" applyBorder="1" applyAlignment="1">
      <alignment/>
    </xf>
    <xf numFmtId="0" fontId="0" fillId="0" borderId="0" xfId="89" applyFont="1" applyBorder="1">
      <alignment/>
      <protection/>
    </xf>
    <xf numFmtId="0" fontId="0" fillId="0" borderId="0" xfId="86" applyFont="1">
      <alignment/>
      <protection/>
    </xf>
    <xf numFmtId="0" fontId="0" fillId="0" borderId="87" xfId="86" applyFont="1" applyBorder="1">
      <alignment/>
      <protection/>
    </xf>
    <xf numFmtId="0" fontId="0" fillId="0" borderId="47" xfId="86" applyFont="1" applyBorder="1">
      <alignment/>
      <protection/>
    </xf>
    <xf numFmtId="38" fontId="0" fillId="0" borderId="101" xfId="60" applyFont="1" applyBorder="1" applyAlignment="1">
      <alignment/>
    </xf>
    <xf numFmtId="0" fontId="0" fillId="0" borderId="88" xfId="86" applyFont="1" applyBorder="1">
      <alignment/>
      <protection/>
    </xf>
    <xf numFmtId="38" fontId="0" fillId="0" borderId="35" xfId="60" applyFont="1" applyBorder="1" applyAlignment="1">
      <alignment/>
    </xf>
    <xf numFmtId="38" fontId="0" fillId="0" borderId="106" xfId="60" applyFont="1" applyBorder="1" applyAlignment="1">
      <alignment/>
    </xf>
    <xf numFmtId="38" fontId="0" fillId="0" borderId="107" xfId="60" applyFont="1" applyBorder="1" applyAlignment="1">
      <alignment/>
    </xf>
    <xf numFmtId="0" fontId="0" fillId="0" borderId="89" xfId="86" applyFont="1" applyBorder="1">
      <alignment/>
      <protection/>
    </xf>
    <xf numFmtId="38" fontId="0" fillId="0" borderId="108" xfId="60" applyFont="1" applyBorder="1" applyAlignment="1">
      <alignment/>
    </xf>
    <xf numFmtId="0" fontId="0" fillId="0" borderId="90" xfId="86" applyFont="1" applyBorder="1">
      <alignment/>
      <protection/>
    </xf>
    <xf numFmtId="0" fontId="0" fillId="0" borderId="109" xfId="86" applyFont="1" applyBorder="1">
      <alignment/>
      <protection/>
    </xf>
    <xf numFmtId="0" fontId="0" fillId="0" borderId="91" xfId="86" applyFont="1" applyBorder="1">
      <alignment/>
      <protection/>
    </xf>
    <xf numFmtId="38" fontId="0" fillId="0" borderId="110" xfId="60" applyFont="1" applyBorder="1" applyAlignment="1">
      <alignment/>
    </xf>
    <xf numFmtId="38" fontId="0" fillId="0" borderId="111" xfId="60" applyFont="1" applyBorder="1" applyAlignment="1">
      <alignment/>
    </xf>
    <xf numFmtId="0" fontId="0" fillId="0" borderId="0" xfId="85" applyFont="1">
      <alignment/>
      <protection/>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112" xfId="60" applyFont="1" applyBorder="1" applyAlignment="1">
      <alignment/>
    </xf>
    <xf numFmtId="38" fontId="0" fillId="0" borderId="90" xfId="60" applyFont="1" applyBorder="1" applyAlignment="1">
      <alignment/>
    </xf>
    <xf numFmtId="38" fontId="0" fillId="0" borderId="113" xfId="60" applyFont="1" applyBorder="1" applyAlignment="1">
      <alignment/>
    </xf>
    <xf numFmtId="38" fontId="0" fillId="0" borderId="91" xfId="60" applyFont="1" applyBorder="1" applyAlignment="1">
      <alignment/>
    </xf>
    <xf numFmtId="38" fontId="0" fillId="0" borderId="0" xfId="60" applyFont="1" applyBorder="1" applyAlignment="1">
      <alignment/>
    </xf>
    <xf numFmtId="0" fontId="0" fillId="0" borderId="0" xfId="88" applyFont="1" applyAlignment="1">
      <alignment horizontal="center"/>
      <protection/>
    </xf>
    <xf numFmtId="0" fontId="0" fillId="0" borderId="0" xfId="88" applyFont="1">
      <alignment/>
      <protection/>
    </xf>
    <xf numFmtId="0" fontId="0" fillId="0" borderId="0" xfId="88" applyFont="1" applyAlignment="1">
      <alignment horizontal="center"/>
      <protection/>
    </xf>
    <xf numFmtId="0" fontId="0" fillId="0" borderId="114" xfId="88" applyFont="1" applyBorder="1" applyAlignment="1">
      <alignment horizontal="center"/>
      <protection/>
    </xf>
    <xf numFmtId="0" fontId="0" fillId="0" borderId="115" xfId="88" applyFont="1" applyBorder="1" applyAlignment="1">
      <alignment horizontal="center"/>
      <protection/>
    </xf>
    <xf numFmtId="0" fontId="0" fillId="48" borderId="71" xfId="88" applyFont="1" applyFill="1" applyBorder="1">
      <alignment/>
      <protection/>
    </xf>
    <xf numFmtId="0" fontId="0" fillId="48" borderId="116" xfId="88" applyFont="1" applyFill="1" applyBorder="1">
      <alignment/>
      <protection/>
    </xf>
    <xf numFmtId="0" fontId="0" fillId="0" borderId="117" xfId="88" applyFont="1" applyBorder="1" applyAlignment="1">
      <alignment horizontal="center"/>
      <protection/>
    </xf>
    <xf numFmtId="0" fontId="0" fillId="0" borderId="118" xfId="88" applyFont="1" applyBorder="1" applyAlignment="1">
      <alignment horizontal="center"/>
      <protection/>
    </xf>
    <xf numFmtId="38" fontId="0" fillId="0" borderId="119" xfId="60" applyFont="1" applyBorder="1" applyAlignment="1">
      <alignment/>
    </xf>
    <xf numFmtId="0" fontId="0" fillId="0" borderId="120" xfId="88" applyFont="1" applyBorder="1" applyAlignment="1">
      <alignment horizontal="center"/>
      <protection/>
    </xf>
    <xf numFmtId="178" fontId="0" fillId="0" borderId="0" xfId="0" applyNumberFormat="1" applyFont="1" applyAlignment="1">
      <alignment vertical="center"/>
    </xf>
    <xf numFmtId="38" fontId="0" fillId="0" borderId="48" xfId="60" applyFont="1" applyBorder="1" applyAlignment="1" applyProtection="1">
      <alignment/>
      <protection/>
    </xf>
    <xf numFmtId="178" fontId="0" fillId="0" borderId="121" xfId="0" applyNumberFormat="1" applyFont="1" applyBorder="1" applyAlignment="1">
      <alignment vertical="center"/>
    </xf>
    <xf numFmtId="0" fontId="0" fillId="0" borderId="0" xfId="80" applyFont="1">
      <alignment/>
      <protection/>
    </xf>
    <xf numFmtId="178" fontId="0" fillId="0" borderId="122" xfId="53" applyNumberFormat="1" applyFont="1" applyBorder="1" applyAlignment="1">
      <alignment/>
    </xf>
    <xf numFmtId="178" fontId="0" fillId="0" borderId="123" xfId="53" applyNumberFormat="1" applyFont="1" applyBorder="1" applyAlignment="1">
      <alignment/>
    </xf>
    <xf numFmtId="178" fontId="0" fillId="0" borderId="124" xfId="53" applyNumberFormat="1" applyFont="1" applyBorder="1" applyAlignment="1">
      <alignment/>
    </xf>
    <xf numFmtId="178" fontId="0" fillId="0" borderId="89" xfId="53" applyNumberFormat="1" applyFont="1" applyBorder="1" applyAlignment="1">
      <alignment/>
    </xf>
    <xf numFmtId="178" fontId="0" fillId="0" borderId="125" xfId="53" applyNumberFormat="1" applyFont="1" applyBorder="1" applyAlignment="1">
      <alignment/>
    </xf>
    <xf numFmtId="178" fontId="0" fillId="0" borderId="126" xfId="53" applyNumberFormat="1" applyFont="1" applyBorder="1" applyAlignment="1">
      <alignment/>
    </xf>
    <xf numFmtId="0" fontId="0" fillId="34" borderId="16" xfId="80" applyNumberFormat="1" applyFont="1" applyFill="1" applyBorder="1" applyAlignment="1">
      <alignment horizontal="left"/>
      <protection/>
    </xf>
    <xf numFmtId="0" fontId="0" fillId="0" borderId="127" xfId="53" applyNumberFormat="1" applyFont="1" applyBorder="1" applyAlignment="1">
      <alignment/>
    </xf>
    <xf numFmtId="0" fontId="0" fillId="34" borderId="16" xfId="80" applyNumberFormat="1" applyFont="1" applyFill="1" applyBorder="1">
      <alignment/>
      <protection/>
    </xf>
    <xf numFmtId="0" fontId="0" fillId="34" borderId="128" xfId="80" applyNumberFormat="1" applyFont="1" applyFill="1" applyBorder="1" applyAlignment="1">
      <alignment/>
      <protection/>
    </xf>
    <xf numFmtId="178" fontId="0" fillId="0" borderId="129" xfId="53" applyNumberFormat="1" applyFont="1" applyBorder="1" applyAlignment="1">
      <alignment/>
    </xf>
    <xf numFmtId="178" fontId="0" fillId="0" borderId="130" xfId="53" applyNumberFormat="1" applyFont="1" applyBorder="1" applyAlignment="1">
      <alignment/>
    </xf>
    <xf numFmtId="178" fontId="0" fillId="0" borderId="131" xfId="53" applyNumberFormat="1" applyFont="1" applyBorder="1" applyAlignment="1">
      <alignment/>
    </xf>
    <xf numFmtId="0" fontId="0" fillId="0" borderId="0" xfId="81" applyFont="1">
      <alignment/>
      <protection/>
    </xf>
    <xf numFmtId="38" fontId="0" fillId="0" borderId="0" xfId="60" applyFont="1" applyFill="1" applyBorder="1" applyAlignment="1">
      <alignment horizontal="center"/>
    </xf>
    <xf numFmtId="0" fontId="0" fillId="0" borderId="87" xfId="81" applyFont="1" applyBorder="1">
      <alignment/>
      <protection/>
    </xf>
    <xf numFmtId="0" fontId="0" fillId="0" borderId="0" xfId="0" applyFont="1" applyAlignment="1">
      <alignment vertical="center"/>
    </xf>
    <xf numFmtId="0" fontId="0" fillId="0" borderId="47" xfId="81" applyFont="1" applyBorder="1">
      <alignment/>
      <protection/>
    </xf>
    <xf numFmtId="0" fontId="0" fillId="0" borderId="88" xfId="81" applyFont="1" applyBorder="1">
      <alignment/>
      <protection/>
    </xf>
    <xf numFmtId="0" fontId="0" fillId="0" borderId="89" xfId="81" applyFont="1" applyBorder="1">
      <alignment/>
      <protection/>
    </xf>
    <xf numFmtId="38" fontId="0" fillId="0" borderId="0" xfId="0" applyNumberFormat="1" applyFont="1" applyAlignment="1">
      <alignment vertical="center"/>
    </xf>
    <xf numFmtId="0" fontId="0" fillId="0" borderId="90" xfId="81" applyFont="1" applyBorder="1">
      <alignment/>
      <protection/>
    </xf>
    <xf numFmtId="180" fontId="0" fillId="0" borderId="30" xfId="60" applyNumberFormat="1" applyFont="1" applyBorder="1" applyAlignment="1">
      <alignment/>
    </xf>
    <xf numFmtId="0" fontId="0" fillId="0" borderId="91" xfId="81" applyFont="1" applyBorder="1">
      <alignment/>
      <protection/>
    </xf>
    <xf numFmtId="38" fontId="0" fillId="0" borderId="132" xfId="60" applyFont="1" applyBorder="1" applyAlignment="1">
      <alignment/>
    </xf>
    <xf numFmtId="38" fontId="0" fillId="0" borderId="133" xfId="60" applyFont="1" applyBorder="1" applyAlignment="1">
      <alignment/>
    </xf>
    <xf numFmtId="38" fontId="0" fillId="0" borderId="0" xfId="60" applyFont="1" applyFill="1" applyBorder="1" applyAlignment="1">
      <alignment horizontal="left"/>
    </xf>
    <xf numFmtId="38" fontId="0" fillId="0" borderId="0" xfId="81" applyNumberFormat="1" applyFont="1">
      <alignment/>
      <protection/>
    </xf>
    <xf numFmtId="38" fontId="0" fillId="39" borderId="0" xfId="60" applyFont="1" applyFill="1" applyAlignment="1">
      <alignment/>
    </xf>
    <xf numFmtId="0" fontId="0" fillId="0" borderId="0" xfId="83" applyFont="1">
      <alignment/>
      <protection/>
    </xf>
    <xf numFmtId="38" fontId="0" fillId="36" borderId="134" xfId="60" applyFont="1" applyFill="1" applyBorder="1" applyAlignment="1">
      <alignment/>
    </xf>
    <xf numFmtId="3" fontId="0" fillId="0" borderId="135" xfId="83" applyNumberFormat="1" applyFont="1" applyFill="1" applyBorder="1" applyAlignment="1">
      <alignment/>
      <protection/>
    </xf>
    <xf numFmtId="3" fontId="0" fillId="0" borderId="136" xfId="83" applyNumberFormat="1" applyFont="1" applyFill="1" applyBorder="1" applyAlignment="1">
      <alignment/>
      <protection/>
    </xf>
    <xf numFmtId="38" fontId="0" fillId="0" borderId="136" xfId="60" applyFont="1" applyBorder="1" applyAlignment="1" applyProtection="1">
      <alignment/>
      <protection/>
    </xf>
    <xf numFmtId="3" fontId="0" fillId="0" borderId="136" xfId="60" applyNumberFormat="1" applyFont="1" applyBorder="1" applyAlignment="1" applyProtection="1">
      <alignment/>
      <protection/>
    </xf>
    <xf numFmtId="38" fontId="0" fillId="0" borderId="137" xfId="60" applyFont="1" applyBorder="1" applyAlignment="1" applyProtection="1">
      <alignment/>
      <protection/>
    </xf>
    <xf numFmtId="38" fontId="0" fillId="0" borderId="138" xfId="60" applyFont="1" applyBorder="1" applyAlignment="1">
      <alignment/>
    </xf>
    <xf numFmtId="178" fontId="0" fillId="0" borderId="27" xfId="83" applyNumberFormat="1" applyFont="1" applyFill="1" applyBorder="1" applyAlignment="1">
      <alignment/>
      <protection/>
    </xf>
    <xf numFmtId="178" fontId="0" fillId="0" borderId="119" xfId="83" applyNumberFormat="1" applyFont="1" applyFill="1" applyBorder="1" applyAlignment="1">
      <alignment/>
      <protection/>
    </xf>
    <xf numFmtId="178" fontId="0" fillId="0" borderId="119" xfId="83" applyNumberFormat="1" applyFont="1" applyBorder="1" applyAlignment="1">
      <alignment/>
      <protection/>
    </xf>
    <xf numFmtId="178" fontId="0" fillId="0" borderId="139" xfId="83" applyNumberFormat="1" applyFont="1" applyBorder="1" applyAlignment="1">
      <alignment/>
      <protection/>
    </xf>
    <xf numFmtId="178" fontId="0" fillId="0" borderId="0" xfId="83" applyNumberFormat="1" applyFont="1">
      <alignment/>
      <protection/>
    </xf>
    <xf numFmtId="38" fontId="0" fillId="36" borderId="140" xfId="60" applyFont="1" applyFill="1" applyBorder="1" applyAlignment="1">
      <alignment/>
    </xf>
    <xf numFmtId="3" fontId="0" fillId="0" borderId="141" xfId="83" applyNumberFormat="1" applyFont="1" applyFill="1" applyBorder="1" applyAlignment="1">
      <alignment/>
      <protection/>
    </xf>
    <xf numFmtId="3" fontId="0" fillId="0" borderId="142" xfId="83" applyNumberFormat="1" applyFont="1" applyFill="1" applyBorder="1" applyAlignment="1">
      <alignment/>
      <protection/>
    </xf>
    <xf numFmtId="3" fontId="0" fillId="0" borderId="142" xfId="60" applyNumberFormat="1" applyFont="1" applyBorder="1" applyAlignment="1" applyProtection="1">
      <alignment/>
      <protection/>
    </xf>
    <xf numFmtId="38" fontId="0" fillId="0" borderId="143" xfId="60" applyFont="1" applyBorder="1" applyAlignment="1">
      <alignment/>
    </xf>
    <xf numFmtId="178" fontId="0" fillId="0" borderId="144" xfId="83" applyNumberFormat="1" applyFont="1" applyFill="1" applyBorder="1" applyAlignment="1">
      <alignment/>
      <protection/>
    </xf>
    <xf numFmtId="178" fontId="0" fillId="0" borderId="145" xfId="83" applyNumberFormat="1" applyFont="1" applyFill="1" applyBorder="1" applyAlignment="1">
      <alignment/>
      <protection/>
    </xf>
    <xf numFmtId="178" fontId="0" fillId="0" borderId="145" xfId="53" applyNumberFormat="1" applyFont="1" applyBorder="1" applyAlignment="1">
      <alignment/>
    </xf>
    <xf numFmtId="178" fontId="0" fillId="0" borderId="146" xfId="53" applyNumberFormat="1" applyFont="1" applyBorder="1" applyAlignment="1">
      <alignment/>
    </xf>
    <xf numFmtId="38" fontId="0" fillId="36" borderId="147" xfId="60" applyFont="1" applyFill="1" applyBorder="1" applyAlignment="1">
      <alignment/>
    </xf>
    <xf numFmtId="3" fontId="0" fillId="0" borderId="148" xfId="83" applyNumberFormat="1" applyFont="1" applyFill="1" applyBorder="1" applyAlignment="1">
      <alignment/>
      <protection/>
    </xf>
    <xf numFmtId="3" fontId="0" fillId="0" borderId="48" xfId="83" applyNumberFormat="1" applyFont="1" applyFill="1" applyBorder="1" applyAlignment="1">
      <alignment/>
      <protection/>
    </xf>
    <xf numFmtId="38" fontId="0" fillId="0" borderId="149" xfId="60" applyFont="1" applyBorder="1" applyAlignment="1">
      <alignment/>
    </xf>
    <xf numFmtId="178" fontId="0" fillId="0" borderId="150" xfId="53" applyNumberFormat="1" applyFont="1" applyBorder="1" applyAlignment="1">
      <alignment/>
    </xf>
    <xf numFmtId="178" fontId="0" fillId="0" borderId="151" xfId="83" applyNumberFormat="1" applyFont="1" applyFill="1" applyBorder="1" applyAlignment="1">
      <alignment/>
      <protection/>
    </xf>
    <xf numFmtId="178" fontId="0" fillId="0" borderId="152" xfId="83" applyNumberFormat="1" applyFont="1" applyFill="1" applyBorder="1" applyAlignment="1">
      <alignment/>
      <protection/>
    </xf>
    <xf numFmtId="178" fontId="0" fillId="0" borderId="152" xfId="53" applyNumberFormat="1" applyFont="1" applyBorder="1" applyAlignment="1">
      <alignment/>
    </xf>
    <xf numFmtId="178" fontId="0" fillId="0" borderId="153" xfId="53" applyNumberFormat="1" applyFont="1" applyBorder="1" applyAlignment="1">
      <alignment/>
    </xf>
    <xf numFmtId="38" fontId="0" fillId="36" borderId="154" xfId="60" applyFont="1" applyFill="1" applyBorder="1" applyAlignment="1">
      <alignment/>
    </xf>
    <xf numFmtId="3" fontId="0" fillId="0" borderId="155" xfId="83" applyNumberFormat="1" applyFont="1" applyFill="1" applyBorder="1" applyAlignment="1">
      <alignment/>
      <protection/>
    </xf>
    <xf numFmtId="3" fontId="0" fillId="0" borderId="156" xfId="83" applyNumberFormat="1" applyFont="1" applyFill="1" applyBorder="1" applyAlignment="1">
      <alignment/>
      <protection/>
    </xf>
    <xf numFmtId="38" fontId="0" fillId="0" borderId="156" xfId="60" applyFont="1" applyBorder="1" applyAlignment="1" applyProtection="1">
      <alignment/>
      <protection/>
    </xf>
    <xf numFmtId="3" fontId="0" fillId="0" borderId="156" xfId="60" applyNumberFormat="1" applyFont="1" applyBorder="1" applyAlignment="1" applyProtection="1">
      <alignment/>
      <protection/>
    </xf>
    <xf numFmtId="38" fontId="0" fillId="0" borderId="154" xfId="60" applyFont="1" applyBorder="1" applyAlignment="1" applyProtection="1">
      <alignment/>
      <protection/>
    </xf>
    <xf numFmtId="38" fontId="0" fillId="0" borderId="157" xfId="60" applyFont="1" applyBorder="1" applyAlignment="1">
      <alignment/>
    </xf>
    <xf numFmtId="3" fontId="0" fillId="0" borderId="48" xfId="60" applyNumberFormat="1" applyFont="1" applyBorder="1" applyAlignment="1" applyProtection="1">
      <alignment/>
      <protection/>
    </xf>
    <xf numFmtId="38" fontId="0" fillId="0" borderId="147" xfId="60" applyFont="1" applyBorder="1" applyAlignment="1" applyProtection="1">
      <alignment/>
      <protection/>
    </xf>
    <xf numFmtId="178" fontId="0" fillId="0" borderId="158" xfId="53" applyNumberFormat="1" applyFont="1" applyBorder="1" applyAlignment="1">
      <alignment/>
    </xf>
    <xf numFmtId="178" fontId="0" fillId="0" borderId="159" xfId="53" applyNumberFormat="1" applyFont="1" applyBorder="1" applyAlignment="1">
      <alignment/>
    </xf>
    <xf numFmtId="178" fontId="0" fillId="0" borderId="160" xfId="83" applyNumberFormat="1" applyFont="1" applyFill="1" applyBorder="1" applyAlignment="1">
      <alignment/>
      <protection/>
    </xf>
    <xf numFmtId="178" fontId="0" fillId="0" borderId="160" xfId="53" applyNumberFormat="1" applyFont="1" applyBorder="1" applyAlignment="1">
      <alignment/>
    </xf>
    <xf numFmtId="178" fontId="0" fillId="0" borderId="161" xfId="53" applyNumberFormat="1" applyFont="1" applyBorder="1" applyAlignment="1">
      <alignment/>
    </xf>
    <xf numFmtId="0" fontId="0" fillId="36" borderId="162" xfId="83" applyFont="1" applyFill="1" applyBorder="1">
      <alignment/>
      <protection/>
    </xf>
    <xf numFmtId="3" fontId="0" fillId="0" borderId="163" xfId="83" applyNumberFormat="1" applyFont="1" applyFill="1" applyBorder="1" applyAlignment="1">
      <alignment/>
      <protection/>
    </xf>
    <xf numFmtId="3" fontId="0" fillId="0" borderId="45" xfId="83" applyNumberFormat="1" applyFont="1" applyFill="1" applyBorder="1" applyAlignment="1">
      <alignment/>
      <protection/>
    </xf>
    <xf numFmtId="3" fontId="0" fillId="0" borderId="45" xfId="83" applyNumberFormat="1" applyFont="1" applyBorder="1" applyProtection="1">
      <alignment/>
      <protection/>
    </xf>
    <xf numFmtId="38" fontId="0" fillId="0" borderId="164" xfId="60" applyFont="1" applyBorder="1" applyAlignment="1">
      <alignment/>
    </xf>
    <xf numFmtId="178" fontId="0" fillId="0" borderId="123" xfId="83" applyNumberFormat="1" applyFont="1" applyBorder="1">
      <alignment/>
      <protection/>
    </xf>
    <xf numFmtId="178" fontId="0" fillId="0" borderId="123" xfId="83" applyNumberFormat="1" applyFont="1" applyFill="1" applyBorder="1" applyAlignment="1">
      <alignment/>
      <protection/>
    </xf>
    <xf numFmtId="178" fontId="0" fillId="0" borderId="165" xfId="83" applyNumberFormat="1" applyFont="1" applyBorder="1" applyProtection="1">
      <alignment/>
      <protection/>
    </xf>
    <xf numFmtId="0" fontId="0" fillId="36" borderId="140" xfId="83" applyFont="1" applyFill="1" applyBorder="1">
      <alignment/>
      <protection/>
    </xf>
    <xf numFmtId="3" fontId="0" fillId="0" borderId="142" xfId="83" applyNumberFormat="1" applyFont="1" applyBorder="1" applyProtection="1">
      <alignment/>
      <protection/>
    </xf>
    <xf numFmtId="37" fontId="0" fillId="0" borderId="140" xfId="83" applyNumberFormat="1" applyFont="1" applyBorder="1" applyProtection="1">
      <alignment/>
      <protection/>
    </xf>
    <xf numFmtId="178" fontId="0" fillId="0" borderId="125" xfId="83" applyNumberFormat="1" applyFont="1" applyBorder="1">
      <alignment/>
      <protection/>
    </xf>
    <xf numFmtId="178" fontId="0" fillId="0" borderId="28" xfId="83" applyNumberFormat="1" applyFont="1" applyFill="1" applyBorder="1" applyAlignment="1">
      <alignment/>
      <protection/>
    </xf>
    <xf numFmtId="0" fontId="0" fillId="36" borderId="147" xfId="83" applyFont="1" applyFill="1" applyBorder="1">
      <alignment/>
      <protection/>
    </xf>
    <xf numFmtId="0" fontId="0" fillId="0" borderId="48" xfId="83" applyNumberFormat="1" applyFont="1" applyFill="1" applyBorder="1" applyAlignment="1">
      <alignment/>
      <protection/>
    </xf>
    <xf numFmtId="178" fontId="0" fillId="0" borderId="150" xfId="83" applyNumberFormat="1" applyFont="1" applyBorder="1">
      <alignment/>
      <protection/>
    </xf>
    <xf numFmtId="178" fontId="0" fillId="0" borderId="150" xfId="83" applyNumberFormat="1" applyFont="1" applyFill="1" applyBorder="1" applyAlignment="1">
      <alignment/>
      <protection/>
    </xf>
    <xf numFmtId="0" fontId="0" fillId="36" borderId="137" xfId="83" applyFont="1" applyFill="1" applyBorder="1">
      <alignment/>
      <protection/>
    </xf>
    <xf numFmtId="3" fontId="0" fillId="38" borderId="136" xfId="83" applyNumberFormat="1" applyFont="1" applyFill="1" applyBorder="1" applyProtection="1">
      <alignment/>
      <protection/>
    </xf>
    <xf numFmtId="38" fontId="0" fillId="38" borderId="166" xfId="60" applyFont="1" applyFill="1" applyBorder="1" applyAlignment="1">
      <alignment/>
    </xf>
    <xf numFmtId="0" fontId="0" fillId="38" borderId="154" xfId="83" applyFont="1" applyFill="1" applyBorder="1">
      <alignment/>
      <protection/>
    </xf>
    <xf numFmtId="3" fontId="0" fillId="38" borderId="156" xfId="83" applyNumberFormat="1" applyFont="1" applyFill="1" applyBorder="1" applyProtection="1">
      <alignment/>
      <protection/>
    </xf>
    <xf numFmtId="178" fontId="0" fillId="0" borderId="125" xfId="83" applyNumberFormat="1" applyFont="1" applyFill="1" applyBorder="1" applyAlignment="1">
      <alignment/>
      <protection/>
    </xf>
    <xf numFmtId="3" fontId="0" fillId="38" borderId="142" xfId="83" applyNumberFormat="1" applyFont="1" applyFill="1" applyBorder="1" applyProtection="1">
      <alignment/>
      <protection/>
    </xf>
    <xf numFmtId="38" fontId="0" fillId="0" borderId="167" xfId="60" applyFont="1" applyBorder="1" applyAlignment="1">
      <alignment/>
    </xf>
    <xf numFmtId="0" fontId="0" fillId="38" borderId="159" xfId="83" applyFont="1" applyFill="1" applyBorder="1">
      <alignment/>
      <protection/>
    </xf>
    <xf numFmtId="3" fontId="0" fillId="0" borderId="168" xfId="83" applyNumberFormat="1" applyFont="1" applyFill="1" applyBorder="1" applyAlignment="1">
      <alignment/>
      <protection/>
    </xf>
    <xf numFmtId="3" fontId="0" fillId="0" borderId="169" xfId="83" applyNumberFormat="1" applyFont="1" applyFill="1" applyBorder="1" applyAlignment="1">
      <alignment/>
      <protection/>
    </xf>
    <xf numFmtId="3" fontId="0" fillId="38" borderId="169" xfId="83" applyNumberFormat="1" applyFont="1" applyFill="1" applyBorder="1">
      <alignment/>
      <protection/>
    </xf>
    <xf numFmtId="38" fontId="0" fillId="38" borderId="164" xfId="60" applyFont="1" applyFill="1" applyBorder="1" applyAlignment="1">
      <alignment/>
    </xf>
    <xf numFmtId="3" fontId="0" fillId="0" borderId="140" xfId="83" applyNumberFormat="1" applyFont="1" applyFill="1" applyBorder="1" applyAlignment="1">
      <alignment/>
      <protection/>
    </xf>
    <xf numFmtId="38" fontId="0" fillId="38" borderId="167" xfId="60" applyFont="1" applyFill="1" applyBorder="1" applyAlignment="1">
      <alignment/>
    </xf>
    <xf numFmtId="3" fontId="0" fillId="0" borderId="154" xfId="83" applyNumberFormat="1" applyFont="1" applyFill="1" applyBorder="1" applyAlignment="1">
      <alignment/>
      <protection/>
    </xf>
    <xf numFmtId="178" fontId="0" fillId="0" borderId="170" xfId="53" applyNumberFormat="1" applyFont="1" applyBorder="1" applyAlignment="1">
      <alignment/>
    </xf>
    <xf numFmtId="178" fontId="0" fillId="0" borderId="171" xfId="83" applyNumberFormat="1" applyFont="1" applyFill="1" applyBorder="1" applyAlignment="1">
      <alignment/>
      <protection/>
    </xf>
    <xf numFmtId="178" fontId="0" fillId="0" borderId="172" xfId="83" applyNumberFormat="1" applyFont="1" applyFill="1" applyBorder="1" applyAlignment="1">
      <alignment/>
      <protection/>
    </xf>
    <xf numFmtId="178" fontId="0" fillId="0" borderId="170" xfId="83" applyNumberFormat="1" applyFont="1" applyFill="1" applyBorder="1" applyAlignment="1">
      <alignment/>
      <protection/>
    </xf>
    <xf numFmtId="178" fontId="0" fillId="0" borderId="173" xfId="53" applyNumberFormat="1" applyFont="1" applyBorder="1" applyAlignment="1">
      <alignment/>
    </xf>
    <xf numFmtId="38" fontId="0" fillId="36" borderId="125" xfId="60" applyFont="1" applyFill="1" applyBorder="1" applyAlignment="1">
      <alignment/>
    </xf>
    <xf numFmtId="3" fontId="0" fillId="0" borderId="27" xfId="83" applyNumberFormat="1" applyFont="1" applyFill="1" applyBorder="1" applyAlignment="1">
      <alignment/>
      <protection/>
    </xf>
    <xf numFmtId="3" fontId="0" fillId="0" borderId="28" xfId="83" applyNumberFormat="1" applyFont="1" applyFill="1" applyBorder="1" applyAlignment="1">
      <alignment/>
      <protection/>
    </xf>
    <xf numFmtId="3" fontId="0" fillId="0" borderId="125" xfId="83" applyNumberFormat="1" applyFont="1" applyFill="1" applyBorder="1" applyAlignment="1">
      <alignment/>
      <protection/>
    </xf>
    <xf numFmtId="38" fontId="0" fillId="0" borderId="174" xfId="60" applyFont="1" applyBorder="1" applyAlignment="1">
      <alignment/>
    </xf>
    <xf numFmtId="3" fontId="0" fillId="0" borderId="147" xfId="83" applyNumberFormat="1" applyFont="1" applyFill="1" applyBorder="1" applyAlignment="1">
      <alignment/>
      <protection/>
    </xf>
    <xf numFmtId="38" fontId="0" fillId="0" borderId="175" xfId="60" applyFont="1" applyBorder="1" applyAlignment="1">
      <alignment/>
    </xf>
    <xf numFmtId="178" fontId="0" fillId="0" borderId="0" xfId="53" applyNumberFormat="1" applyFont="1" applyAlignment="1">
      <alignment/>
    </xf>
    <xf numFmtId="38" fontId="0" fillId="0" borderId="176" xfId="60" applyFont="1" applyBorder="1" applyAlignment="1">
      <alignment/>
    </xf>
    <xf numFmtId="178" fontId="0" fillId="0" borderId="38" xfId="83" applyNumberFormat="1" applyFont="1" applyFill="1" applyBorder="1" applyAlignment="1">
      <alignment/>
      <protection/>
    </xf>
    <xf numFmtId="178" fontId="0" fillId="0" borderId="39" xfId="83" applyNumberFormat="1" applyFont="1" applyFill="1" applyBorder="1" applyAlignment="1">
      <alignment/>
      <protection/>
    </xf>
    <xf numFmtId="178" fontId="0" fillId="0" borderId="130" xfId="83" applyNumberFormat="1" applyFont="1" applyFill="1" applyBorder="1" applyAlignment="1">
      <alignment/>
      <protection/>
    </xf>
    <xf numFmtId="38" fontId="0" fillId="38" borderId="45" xfId="60" applyFont="1" applyFill="1" applyBorder="1" applyAlignment="1">
      <alignment horizontal="center"/>
    </xf>
    <xf numFmtId="38" fontId="0" fillId="0" borderId="162" xfId="60" applyFont="1" applyBorder="1" applyAlignment="1">
      <alignment horizontal="left"/>
    </xf>
    <xf numFmtId="38" fontId="0" fillId="0" borderId="177" xfId="60" applyFont="1" applyBorder="1" applyAlignment="1">
      <alignment/>
    </xf>
    <xf numFmtId="38" fontId="0" fillId="38" borderId="169" xfId="60" applyFont="1" applyFill="1" applyBorder="1" applyAlignment="1">
      <alignment horizontal="center"/>
    </xf>
    <xf numFmtId="38" fontId="0" fillId="0" borderId="178" xfId="60" applyFont="1" applyBorder="1" applyAlignment="1">
      <alignment horizontal="left"/>
    </xf>
    <xf numFmtId="3" fontId="0" fillId="0" borderId="179" xfId="83" applyNumberFormat="1" applyFont="1" applyFill="1" applyBorder="1" applyAlignment="1">
      <alignment/>
      <protection/>
    </xf>
    <xf numFmtId="38" fontId="0" fillId="0" borderId="180" xfId="60" applyFont="1" applyBorder="1" applyAlignment="1" applyProtection="1">
      <alignment/>
      <protection/>
    </xf>
    <xf numFmtId="3" fontId="0" fillId="0" borderId="180" xfId="83" applyNumberFormat="1" applyFont="1" applyFill="1" applyBorder="1" applyAlignment="1">
      <alignment/>
      <protection/>
    </xf>
    <xf numFmtId="3" fontId="0" fillId="0" borderId="180" xfId="60" applyNumberFormat="1" applyFont="1" applyBorder="1" applyAlignment="1" applyProtection="1">
      <alignment/>
      <protection/>
    </xf>
    <xf numFmtId="38" fontId="0" fillId="0" borderId="178" xfId="60" applyFont="1" applyBorder="1" applyAlignment="1" applyProtection="1">
      <alignment/>
      <protection/>
    </xf>
    <xf numFmtId="38" fontId="0" fillId="0" borderId="181" xfId="60" applyFont="1" applyBorder="1" applyAlignment="1">
      <alignment/>
    </xf>
    <xf numFmtId="178" fontId="0" fillId="38" borderId="28" xfId="53" applyNumberFormat="1" applyFont="1" applyFill="1" applyBorder="1" applyAlignment="1">
      <alignment horizontal="center"/>
    </xf>
    <xf numFmtId="178" fontId="0" fillId="0" borderId="125" xfId="53" applyNumberFormat="1" applyFont="1" applyBorder="1" applyAlignment="1">
      <alignment horizontal="left"/>
    </xf>
    <xf numFmtId="178" fontId="0" fillId="0" borderId="28" xfId="53" applyNumberFormat="1" applyFont="1" applyBorder="1" applyAlignment="1" applyProtection="1">
      <alignment/>
      <protection/>
    </xf>
    <xf numFmtId="178" fontId="0" fillId="0" borderId="125" xfId="53" applyNumberFormat="1" applyFont="1" applyBorder="1" applyAlignment="1" applyProtection="1">
      <alignment/>
      <protection/>
    </xf>
    <xf numFmtId="178" fontId="0" fillId="0" borderId="175" xfId="53" applyNumberFormat="1" applyFont="1" applyBorder="1" applyAlignment="1">
      <alignment/>
    </xf>
    <xf numFmtId="38" fontId="0" fillId="38" borderId="48" xfId="60" applyFont="1" applyFill="1" applyBorder="1" applyAlignment="1">
      <alignment horizontal="center"/>
    </xf>
    <xf numFmtId="38" fontId="0" fillId="0" borderId="147" xfId="60" applyFont="1" applyBorder="1" applyAlignment="1">
      <alignment horizontal="left"/>
    </xf>
    <xf numFmtId="38" fontId="0" fillId="0" borderId="148" xfId="60" applyFont="1" applyBorder="1" applyAlignment="1" applyProtection="1">
      <alignment/>
      <protection/>
    </xf>
    <xf numFmtId="38" fontId="0" fillId="0" borderId="182" xfId="60" applyFont="1" applyBorder="1" applyAlignment="1">
      <alignment/>
    </xf>
    <xf numFmtId="38" fontId="0" fillId="0" borderId="183" xfId="60" applyFont="1" applyBorder="1" applyAlignment="1">
      <alignment/>
    </xf>
    <xf numFmtId="10" fontId="0" fillId="38" borderId="28" xfId="53" applyNumberFormat="1" applyFont="1" applyFill="1" applyBorder="1" applyAlignment="1">
      <alignment horizontal="center"/>
    </xf>
    <xf numFmtId="10" fontId="0" fillId="0" borderId="125" xfId="53" applyNumberFormat="1" applyFont="1" applyBorder="1" applyAlignment="1">
      <alignment horizontal="left"/>
    </xf>
    <xf numFmtId="38" fontId="0" fillId="0" borderId="90" xfId="60" applyFont="1" applyBorder="1" applyAlignment="1">
      <alignment horizontal="left"/>
    </xf>
    <xf numFmtId="38" fontId="0" fillId="0" borderId="184" xfId="60" applyFont="1" applyBorder="1" applyAlignment="1">
      <alignment horizontal="left"/>
    </xf>
    <xf numFmtId="3" fontId="0" fillId="0" borderId="178" xfId="83" applyNumberFormat="1" applyFont="1" applyFill="1" applyBorder="1" applyAlignment="1">
      <alignment/>
      <protection/>
    </xf>
    <xf numFmtId="38" fontId="0" fillId="0" borderId="185" xfId="60" applyFont="1" applyBorder="1" applyAlignment="1">
      <alignment/>
    </xf>
    <xf numFmtId="178" fontId="0" fillId="38" borderId="172" xfId="53" applyNumberFormat="1" applyFont="1" applyFill="1" applyBorder="1" applyAlignment="1">
      <alignment horizontal="center"/>
    </xf>
    <xf numFmtId="178" fontId="0" fillId="0" borderId="113" xfId="53" applyNumberFormat="1" applyFont="1" applyBorder="1" applyAlignment="1">
      <alignment horizontal="left"/>
    </xf>
    <xf numFmtId="178" fontId="0" fillId="0" borderId="172" xfId="53" applyNumberFormat="1" applyFont="1" applyBorder="1" applyAlignment="1" applyProtection="1">
      <alignment/>
      <protection/>
    </xf>
    <xf numFmtId="38" fontId="0" fillId="0" borderId="135" xfId="60" applyFont="1" applyBorder="1" applyAlignment="1" applyProtection="1">
      <alignment/>
      <protection/>
    </xf>
    <xf numFmtId="38" fontId="0" fillId="0" borderId="166" xfId="60" applyFont="1" applyBorder="1" applyAlignment="1">
      <alignment/>
    </xf>
    <xf numFmtId="3" fontId="0" fillId="0" borderId="167" xfId="83" applyNumberFormat="1" applyFont="1" applyBorder="1" applyAlignment="1">
      <alignment/>
      <protection/>
    </xf>
    <xf numFmtId="3" fontId="0" fillId="0" borderId="176" xfId="83" applyNumberFormat="1" applyFont="1" applyBorder="1" applyAlignment="1">
      <alignment/>
      <protection/>
    </xf>
    <xf numFmtId="178" fontId="0" fillId="0" borderId="170" xfId="53" applyNumberFormat="1" applyFont="1" applyBorder="1" applyAlignment="1">
      <alignment horizontal="left"/>
    </xf>
    <xf numFmtId="178" fontId="0" fillId="0" borderId="170" xfId="53" applyNumberFormat="1" applyFont="1" applyBorder="1" applyAlignment="1" applyProtection="1">
      <alignment/>
      <protection/>
    </xf>
    <xf numFmtId="0" fontId="0" fillId="38" borderId="169" xfId="83" applyFont="1" applyFill="1" applyBorder="1" applyAlignment="1">
      <alignment horizontal="center"/>
      <protection/>
    </xf>
    <xf numFmtId="0" fontId="0" fillId="0" borderId="159" xfId="83" applyFont="1" applyBorder="1" applyAlignment="1">
      <alignment horizontal="left"/>
      <protection/>
    </xf>
    <xf numFmtId="37" fontId="0" fillId="0" borderId="168" xfId="83" applyNumberFormat="1" applyFont="1" applyBorder="1" applyProtection="1">
      <alignment/>
      <protection/>
    </xf>
    <xf numFmtId="37" fontId="0" fillId="0" borderId="169" xfId="83" applyNumberFormat="1" applyFont="1" applyBorder="1" applyProtection="1">
      <alignment/>
      <protection/>
    </xf>
    <xf numFmtId="37" fontId="0" fillId="0" borderId="159" xfId="83" applyNumberFormat="1" applyFont="1" applyBorder="1" applyProtection="1">
      <alignment/>
      <protection/>
    </xf>
    <xf numFmtId="0" fontId="0" fillId="0" borderId="178" xfId="83" applyFont="1" applyBorder="1" applyAlignment="1">
      <alignment horizontal="left"/>
      <protection/>
    </xf>
    <xf numFmtId="37" fontId="0" fillId="0" borderId="180" xfId="83" applyNumberFormat="1" applyFont="1" applyBorder="1" applyProtection="1">
      <alignment/>
      <protection/>
    </xf>
    <xf numFmtId="3" fontId="0" fillId="0" borderId="180" xfId="83" applyNumberFormat="1" applyFont="1" applyBorder="1" applyProtection="1">
      <alignment/>
      <protection/>
    </xf>
    <xf numFmtId="37" fontId="0" fillId="0" borderId="178" xfId="83" applyNumberFormat="1" applyFont="1" applyBorder="1" applyProtection="1">
      <alignment/>
      <protection/>
    </xf>
    <xf numFmtId="178" fontId="0" fillId="38" borderId="28" xfId="83" applyNumberFormat="1" applyFont="1" applyFill="1" applyBorder="1" applyAlignment="1">
      <alignment horizontal="center"/>
      <protection/>
    </xf>
    <xf numFmtId="178" fontId="0" fillId="0" borderId="89" xfId="83" applyNumberFormat="1" applyFont="1" applyBorder="1" applyAlignment="1">
      <alignment horizontal="left"/>
      <protection/>
    </xf>
    <xf numFmtId="178" fontId="0" fillId="0" borderId="28" xfId="83" applyNumberFormat="1" applyFont="1" applyBorder="1" applyProtection="1">
      <alignment/>
      <protection/>
    </xf>
    <xf numFmtId="178" fontId="0" fillId="0" borderId="124" xfId="83" applyNumberFormat="1" applyFont="1" applyBorder="1" applyProtection="1">
      <alignment/>
      <protection/>
    </xf>
    <xf numFmtId="0" fontId="0" fillId="38" borderId="48" xfId="83" applyFont="1" applyFill="1" applyBorder="1" applyAlignment="1">
      <alignment horizontal="center"/>
      <protection/>
    </xf>
    <xf numFmtId="0" fontId="0" fillId="0" borderId="147" xfId="83" applyFont="1" applyBorder="1" applyAlignment="1">
      <alignment horizontal="left"/>
      <protection/>
    </xf>
    <xf numFmtId="37" fontId="0" fillId="0" borderId="148" xfId="83" applyNumberFormat="1" applyFont="1" applyBorder="1" applyProtection="1">
      <alignment/>
      <protection/>
    </xf>
    <xf numFmtId="37" fontId="0" fillId="0" borderId="48" xfId="83" applyNumberFormat="1" applyFont="1" applyBorder="1" applyProtection="1">
      <alignment/>
      <protection/>
    </xf>
    <xf numFmtId="3" fontId="0" fillId="0" borderId="180" xfId="83" applyNumberFormat="1" applyFont="1" applyBorder="1">
      <alignment/>
      <protection/>
    </xf>
    <xf numFmtId="178" fontId="0" fillId="0" borderId="125" xfId="83" applyNumberFormat="1" applyFont="1" applyBorder="1" applyAlignment="1">
      <alignment horizontal="left"/>
      <protection/>
    </xf>
    <xf numFmtId="178" fontId="0" fillId="0" borderId="28" xfId="83" applyNumberFormat="1" applyFont="1" applyBorder="1">
      <alignment/>
      <protection/>
    </xf>
    <xf numFmtId="178" fontId="0" fillId="0" borderId="126" xfId="83" applyNumberFormat="1" applyFont="1" applyBorder="1" applyProtection="1">
      <alignment/>
      <protection/>
    </xf>
    <xf numFmtId="3" fontId="0" fillId="0" borderId="186" xfId="83" applyNumberFormat="1" applyFont="1" applyFill="1" applyBorder="1" applyAlignment="1">
      <alignment/>
      <protection/>
    </xf>
    <xf numFmtId="3" fontId="0" fillId="0" borderId="187" xfId="83" applyNumberFormat="1" applyFont="1" applyFill="1" applyBorder="1" applyAlignment="1">
      <alignment/>
      <protection/>
    </xf>
    <xf numFmtId="178" fontId="0" fillId="38" borderId="169" xfId="83" applyNumberFormat="1" applyFont="1" applyFill="1" applyBorder="1" applyAlignment="1">
      <alignment horizontal="center"/>
      <protection/>
    </xf>
    <xf numFmtId="178" fontId="0" fillId="0" borderId="159" xfId="83" applyNumberFormat="1" applyFont="1" applyBorder="1" applyAlignment="1">
      <alignment horizontal="left"/>
      <protection/>
    </xf>
    <xf numFmtId="178" fontId="0" fillId="0" borderId="168" xfId="83" applyNumberFormat="1" applyFont="1" applyFill="1" applyBorder="1" applyAlignment="1">
      <alignment/>
      <protection/>
    </xf>
    <xf numFmtId="178" fontId="0" fillId="0" borderId="169" xfId="83" applyNumberFormat="1" applyFont="1" applyBorder="1">
      <alignment/>
      <protection/>
    </xf>
    <xf numFmtId="178" fontId="0" fillId="0" borderId="159" xfId="83" applyNumberFormat="1" applyFont="1" applyBorder="1">
      <alignment/>
      <protection/>
    </xf>
    <xf numFmtId="178" fontId="0" fillId="0" borderId="175" xfId="83" applyNumberFormat="1" applyFont="1" applyBorder="1" applyProtection="1">
      <alignment/>
      <protection/>
    </xf>
    <xf numFmtId="0" fontId="0" fillId="38" borderId="45" xfId="83" applyFont="1" applyFill="1" applyBorder="1" applyAlignment="1">
      <alignment horizontal="center"/>
      <protection/>
    </xf>
    <xf numFmtId="0" fontId="0" fillId="0" borderId="162" xfId="83" applyFont="1" applyBorder="1" applyAlignment="1">
      <alignment horizontal="left"/>
      <protection/>
    </xf>
    <xf numFmtId="3" fontId="0" fillId="0" borderId="163" xfId="83" applyNumberFormat="1" applyFont="1" applyBorder="1">
      <alignment/>
      <protection/>
    </xf>
    <xf numFmtId="178" fontId="0" fillId="38" borderId="169" xfId="53" applyNumberFormat="1" applyFont="1" applyFill="1" applyBorder="1" applyAlignment="1">
      <alignment horizontal="center"/>
    </xf>
    <xf numFmtId="178" fontId="0" fillId="0" borderId="28" xfId="53" applyNumberFormat="1" applyFont="1" applyBorder="1" applyAlignment="1">
      <alignment/>
    </xf>
    <xf numFmtId="0" fontId="0" fillId="0" borderId="140" xfId="83" applyFont="1" applyBorder="1" applyAlignment="1">
      <alignment horizontal="left"/>
      <protection/>
    </xf>
    <xf numFmtId="3" fontId="0" fillId="0" borderId="148" xfId="83" applyNumberFormat="1" applyFont="1" applyBorder="1">
      <alignment/>
      <protection/>
    </xf>
    <xf numFmtId="0" fontId="0" fillId="0" borderId="184" xfId="83" applyFont="1" applyBorder="1" applyAlignment="1">
      <alignment horizontal="left"/>
      <protection/>
    </xf>
    <xf numFmtId="178" fontId="0" fillId="0" borderId="123" xfId="53" applyNumberFormat="1" applyFont="1" applyBorder="1" applyAlignment="1">
      <alignment horizontal="left"/>
    </xf>
    <xf numFmtId="178" fontId="0" fillId="0" borderId="188" xfId="83" applyNumberFormat="1" applyFont="1" applyFill="1" applyBorder="1" applyAlignment="1">
      <alignment/>
      <protection/>
    </xf>
    <xf numFmtId="3" fontId="0" fillId="0" borderId="189" xfId="83" applyNumberFormat="1" applyFont="1" applyBorder="1">
      <alignment/>
      <protection/>
    </xf>
    <xf numFmtId="3" fontId="0" fillId="0" borderId="190" xfId="83" applyNumberFormat="1" applyFont="1" applyBorder="1">
      <alignment/>
      <protection/>
    </xf>
    <xf numFmtId="178" fontId="0" fillId="38" borderId="172" xfId="83" applyNumberFormat="1" applyFont="1" applyFill="1" applyBorder="1" applyAlignment="1">
      <alignment horizontal="center"/>
      <protection/>
    </xf>
    <xf numFmtId="178" fontId="0" fillId="0" borderId="150" xfId="83" applyNumberFormat="1" applyFont="1" applyBorder="1" applyAlignment="1">
      <alignment horizontal="left"/>
      <protection/>
    </xf>
    <xf numFmtId="178" fontId="0" fillId="0" borderId="191" xfId="83" applyNumberFormat="1" applyFont="1" applyFill="1" applyBorder="1" applyAlignment="1">
      <alignment/>
      <protection/>
    </xf>
    <xf numFmtId="178" fontId="0" fillId="0" borderId="173" xfId="83" applyNumberFormat="1" applyFont="1" applyBorder="1">
      <alignment/>
      <protection/>
    </xf>
    <xf numFmtId="38" fontId="0" fillId="0" borderId="159" xfId="60" applyFont="1" applyBorder="1" applyAlignment="1">
      <alignment horizontal="left"/>
    </xf>
    <xf numFmtId="3" fontId="0" fillId="0" borderId="192" xfId="83" applyNumberFormat="1" applyFont="1" applyFill="1" applyBorder="1" applyAlignment="1">
      <alignment/>
      <protection/>
    </xf>
    <xf numFmtId="37" fontId="0" fillId="0" borderId="193" xfId="83" applyNumberFormat="1" applyFont="1" applyBorder="1" applyProtection="1">
      <alignment/>
      <protection/>
    </xf>
    <xf numFmtId="37" fontId="0" fillId="0" borderId="194" xfId="83" applyNumberFormat="1" applyFont="1" applyBorder="1" applyProtection="1">
      <alignment/>
      <protection/>
    </xf>
    <xf numFmtId="3" fontId="0" fillId="0" borderId="195" xfId="83" applyNumberFormat="1" applyFont="1" applyFill="1" applyBorder="1" applyAlignment="1">
      <alignment/>
      <protection/>
    </xf>
    <xf numFmtId="178" fontId="0" fillId="38" borderId="39" xfId="53" applyNumberFormat="1" applyFont="1" applyFill="1" applyBorder="1" applyAlignment="1">
      <alignment horizontal="center"/>
    </xf>
    <xf numFmtId="178" fontId="0" fillId="0" borderId="130" xfId="53" applyNumberFormat="1" applyFont="1" applyBorder="1" applyAlignment="1">
      <alignment horizontal="left"/>
    </xf>
    <xf numFmtId="178" fontId="0" fillId="0" borderId="39" xfId="53" applyNumberFormat="1" applyFont="1" applyBorder="1" applyAlignment="1" applyProtection="1">
      <alignment/>
      <protection/>
    </xf>
    <xf numFmtId="178" fontId="0" fillId="0" borderId="130" xfId="53" applyNumberFormat="1" applyFont="1" applyBorder="1" applyAlignment="1" applyProtection="1">
      <alignment/>
      <protection/>
    </xf>
    <xf numFmtId="3" fontId="0" fillId="0" borderId="196" xfId="83" applyNumberFormat="1" applyFont="1" applyFill="1" applyBorder="1" applyAlignment="1">
      <alignment/>
      <protection/>
    </xf>
    <xf numFmtId="3" fontId="0" fillId="0" borderId="162" xfId="83" applyNumberFormat="1" applyFont="1" applyFill="1" applyBorder="1" applyAlignment="1">
      <alignment/>
      <protection/>
    </xf>
    <xf numFmtId="38" fontId="0" fillId="0" borderId="197" xfId="60" applyFont="1" applyBorder="1" applyAlignment="1">
      <alignment/>
    </xf>
    <xf numFmtId="3" fontId="0" fillId="0" borderId="137" xfId="83" applyNumberFormat="1" applyFont="1" applyFill="1" applyBorder="1" applyAlignment="1">
      <alignment/>
      <protection/>
    </xf>
    <xf numFmtId="3" fontId="0" fillId="0" borderId="159" xfId="83" applyNumberFormat="1" applyFont="1" applyFill="1" applyBorder="1" applyAlignment="1">
      <alignment/>
      <protection/>
    </xf>
    <xf numFmtId="3" fontId="0" fillId="0" borderId="198" xfId="0" applyNumberFormat="1" applyFont="1" applyBorder="1" applyAlignment="1">
      <alignment vertical="center"/>
    </xf>
    <xf numFmtId="3" fontId="0" fillId="0" borderId="199" xfId="0" applyNumberFormat="1" applyFont="1" applyBorder="1" applyAlignment="1">
      <alignment vertical="center"/>
    </xf>
    <xf numFmtId="38" fontId="0" fillId="0" borderId="200" xfId="60" applyFont="1" applyBorder="1" applyAlignment="1" applyProtection="1">
      <alignment/>
      <protection/>
    </xf>
    <xf numFmtId="38" fontId="0" fillId="0" borderId="201" xfId="60" applyFont="1" applyBorder="1" applyAlignment="1" applyProtection="1">
      <alignment/>
      <protection/>
    </xf>
    <xf numFmtId="38" fontId="0" fillId="0" borderId="202" xfId="60" applyFont="1" applyBorder="1" applyAlignment="1" applyProtection="1">
      <alignment/>
      <protection/>
    </xf>
    <xf numFmtId="178" fontId="0" fillId="0" borderId="203" xfId="83" applyNumberFormat="1" applyFont="1" applyFill="1" applyBorder="1" applyAlignment="1">
      <alignment/>
      <protection/>
    </xf>
    <xf numFmtId="178" fontId="0" fillId="0" borderId="126" xfId="83" applyNumberFormat="1" applyFont="1" applyFill="1" applyBorder="1" applyAlignment="1">
      <alignment/>
      <protection/>
    </xf>
    <xf numFmtId="38" fontId="0" fillId="0" borderId="204" xfId="60" applyFont="1" applyBorder="1" applyAlignment="1" applyProtection="1">
      <alignment/>
      <protection/>
    </xf>
    <xf numFmtId="38" fontId="0" fillId="0" borderId="193" xfId="60" applyFont="1" applyBorder="1" applyAlignment="1" applyProtection="1">
      <alignment/>
      <protection/>
    </xf>
    <xf numFmtId="38" fontId="0" fillId="0" borderId="194" xfId="60" applyFont="1" applyBorder="1" applyAlignment="1" applyProtection="1">
      <alignment/>
      <protection/>
    </xf>
    <xf numFmtId="38" fontId="0" fillId="0" borderId="205" xfId="60" applyFont="1" applyBorder="1" applyAlignment="1" applyProtection="1">
      <alignment/>
      <protection/>
    </xf>
    <xf numFmtId="38" fontId="0" fillId="0" borderId="206" xfId="60" applyFont="1" applyBorder="1" applyAlignment="1" applyProtection="1">
      <alignment/>
      <protection/>
    </xf>
    <xf numFmtId="38" fontId="0" fillId="0" borderId="207" xfId="60" applyFont="1" applyBorder="1" applyAlignment="1" applyProtection="1">
      <alignment/>
      <protection/>
    </xf>
    <xf numFmtId="3" fontId="0" fillId="0" borderId="208" xfId="83" applyNumberFormat="1" applyFont="1" applyFill="1" applyBorder="1" applyAlignment="1">
      <alignment/>
      <protection/>
    </xf>
    <xf numFmtId="178" fontId="0" fillId="0" borderId="209" xfId="83" applyNumberFormat="1" applyFont="1" applyFill="1" applyBorder="1" applyAlignment="1">
      <alignment/>
      <protection/>
    </xf>
    <xf numFmtId="38" fontId="0" fillId="0" borderId="210" xfId="60" applyFont="1" applyBorder="1" applyAlignment="1" applyProtection="1">
      <alignment/>
      <protection/>
    </xf>
    <xf numFmtId="38" fontId="0" fillId="0" borderId="198" xfId="60" applyFont="1" applyBorder="1" applyAlignment="1" applyProtection="1">
      <alignment/>
      <protection/>
    </xf>
    <xf numFmtId="38" fontId="0" fillId="0" borderId="199" xfId="60" applyFont="1" applyBorder="1" applyAlignment="1" applyProtection="1">
      <alignment/>
      <protection/>
    </xf>
    <xf numFmtId="38" fontId="0" fillId="0" borderId="211" xfId="60" applyFont="1" applyBorder="1" applyAlignment="1" applyProtection="1">
      <alignment/>
      <protection/>
    </xf>
    <xf numFmtId="178" fontId="0" fillId="0" borderId="127" xfId="83" applyNumberFormat="1" applyFont="1" applyFill="1" applyBorder="1" applyAlignment="1">
      <alignment/>
      <protection/>
    </xf>
    <xf numFmtId="3" fontId="0" fillId="0" borderId="16" xfId="83" applyNumberFormat="1" applyFont="1" applyFill="1" applyBorder="1" applyAlignment="1">
      <alignment/>
      <protection/>
    </xf>
    <xf numFmtId="3" fontId="0" fillId="0" borderId="212" xfId="83" applyNumberFormat="1" applyFont="1" applyFill="1" applyBorder="1" applyAlignment="1">
      <alignment/>
      <protection/>
    </xf>
    <xf numFmtId="178" fontId="0" fillId="0" borderId="213" xfId="83" applyNumberFormat="1" applyFont="1" applyFill="1" applyBorder="1" applyAlignment="1">
      <alignment/>
      <protection/>
    </xf>
    <xf numFmtId="37" fontId="0" fillId="0" borderId="210" xfId="83" applyNumberFormat="1" applyFont="1" applyBorder="1" applyProtection="1">
      <alignment/>
      <protection/>
    </xf>
    <xf numFmtId="37" fontId="0" fillId="0" borderId="198" xfId="83" applyNumberFormat="1" applyFont="1" applyBorder="1" applyProtection="1">
      <alignment/>
      <protection/>
    </xf>
    <xf numFmtId="37" fontId="0" fillId="0" borderId="199" xfId="83" applyNumberFormat="1" applyFont="1" applyBorder="1" applyProtection="1">
      <alignment/>
      <protection/>
    </xf>
    <xf numFmtId="37" fontId="0" fillId="0" borderId="200" xfId="83" applyNumberFormat="1" applyFont="1" applyBorder="1" applyProtection="1">
      <alignment/>
      <protection/>
    </xf>
    <xf numFmtId="37" fontId="0" fillId="0" borderId="201" xfId="83" applyNumberFormat="1" applyFont="1" applyBorder="1" applyProtection="1">
      <alignment/>
      <protection/>
    </xf>
    <xf numFmtId="37" fontId="0" fillId="0" borderId="202" xfId="83" applyNumberFormat="1" applyFont="1" applyBorder="1" applyProtection="1">
      <alignment/>
      <protection/>
    </xf>
    <xf numFmtId="178" fontId="0" fillId="0" borderId="214" xfId="83" applyNumberFormat="1" applyFont="1" applyFill="1" applyBorder="1" applyAlignment="1">
      <alignment/>
      <protection/>
    </xf>
    <xf numFmtId="37" fontId="0" fillId="0" borderId="204" xfId="83" applyNumberFormat="1" applyFont="1" applyBorder="1" applyProtection="1">
      <alignment/>
      <protection/>
    </xf>
    <xf numFmtId="178" fontId="0" fillId="0" borderId="89" xfId="83" applyNumberFormat="1" applyFont="1" applyBorder="1">
      <alignment/>
      <protection/>
    </xf>
    <xf numFmtId="3" fontId="0" fillId="0" borderId="189" xfId="83" applyNumberFormat="1" applyFont="1" applyFill="1" applyBorder="1" applyAlignment="1">
      <alignment/>
      <protection/>
    </xf>
    <xf numFmtId="178" fontId="0" fillId="0" borderId="215" xfId="83" applyNumberFormat="1" applyFont="1" applyFill="1" applyBorder="1" applyAlignment="1">
      <alignment/>
      <protection/>
    </xf>
    <xf numFmtId="3" fontId="0" fillId="0" borderId="210" xfId="83" applyNumberFormat="1" applyFont="1" applyBorder="1">
      <alignment/>
      <protection/>
    </xf>
    <xf numFmtId="3" fontId="0" fillId="0" borderId="198" xfId="83" applyNumberFormat="1" applyFont="1" applyBorder="1">
      <alignment/>
      <protection/>
    </xf>
    <xf numFmtId="3" fontId="0" fillId="0" borderId="199" xfId="83" applyNumberFormat="1" applyFont="1" applyBorder="1">
      <alignment/>
      <protection/>
    </xf>
    <xf numFmtId="3" fontId="0" fillId="0" borderId="200" xfId="83" applyNumberFormat="1" applyFont="1" applyBorder="1">
      <alignment/>
      <protection/>
    </xf>
    <xf numFmtId="3" fontId="0" fillId="0" borderId="201" xfId="83" applyNumberFormat="1" applyFont="1" applyBorder="1">
      <alignment/>
      <protection/>
    </xf>
    <xf numFmtId="3" fontId="0" fillId="0" borderId="202" xfId="83" applyNumberFormat="1" applyFont="1" applyBorder="1">
      <alignment/>
      <protection/>
    </xf>
    <xf numFmtId="38" fontId="0" fillId="0" borderId="216" xfId="60" applyFont="1" applyBorder="1" applyAlignment="1">
      <alignment/>
    </xf>
    <xf numFmtId="3" fontId="0" fillId="0" borderId="217" xfId="83" applyNumberFormat="1" applyFont="1" applyBorder="1">
      <alignment/>
      <protection/>
    </xf>
    <xf numFmtId="3" fontId="0" fillId="0" borderId="193" xfId="83" applyNumberFormat="1" applyFont="1" applyBorder="1">
      <alignment/>
      <protection/>
    </xf>
    <xf numFmtId="3" fontId="0" fillId="0" borderId="194" xfId="83" applyNumberFormat="1" applyFont="1" applyBorder="1">
      <alignment/>
      <protection/>
    </xf>
    <xf numFmtId="3" fontId="0" fillId="0" borderId="218" xfId="83" applyNumberFormat="1" applyFont="1" applyBorder="1">
      <alignment/>
      <protection/>
    </xf>
    <xf numFmtId="3" fontId="0" fillId="0" borderId="219" xfId="83" applyNumberFormat="1" applyFont="1" applyBorder="1">
      <alignment/>
      <protection/>
    </xf>
    <xf numFmtId="3" fontId="0" fillId="0" borderId="220" xfId="83" applyNumberFormat="1" applyFont="1" applyBorder="1">
      <alignment/>
      <protection/>
    </xf>
    <xf numFmtId="178" fontId="0" fillId="0" borderId="221" xfId="83" applyNumberFormat="1" applyFont="1" applyFill="1" applyBorder="1" applyAlignment="1">
      <alignment/>
      <protection/>
    </xf>
    <xf numFmtId="3" fontId="0" fillId="0" borderId="204" xfId="83" applyNumberFormat="1" applyFont="1" applyBorder="1">
      <alignment/>
      <protection/>
    </xf>
    <xf numFmtId="3" fontId="0" fillId="0" borderId="0" xfId="83" applyNumberFormat="1" applyFont="1" applyBorder="1">
      <alignment/>
      <protection/>
    </xf>
    <xf numFmtId="3" fontId="0" fillId="0" borderId="169" xfId="83" applyNumberFormat="1" applyFont="1" applyBorder="1">
      <alignment/>
      <protection/>
    </xf>
    <xf numFmtId="3" fontId="0" fillId="0" borderId="159" xfId="83" applyNumberFormat="1" applyFont="1" applyBorder="1">
      <alignment/>
      <protection/>
    </xf>
    <xf numFmtId="3" fontId="0" fillId="0" borderId="204" xfId="83" applyNumberFormat="1" applyFont="1" applyFill="1" applyBorder="1" applyAlignment="1">
      <alignment/>
      <protection/>
    </xf>
    <xf numFmtId="3" fontId="0" fillId="0" borderId="193" xfId="83" applyNumberFormat="1" applyFont="1" applyFill="1" applyBorder="1" applyAlignment="1">
      <alignment/>
      <protection/>
    </xf>
    <xf numFmtId="3" fontId="0" fillId="0" borderId="194" xfId="83" applyNumberFormat="1" applyFont="1" applyFill="1" applyBorder="1" applyAlignment="1">
      <alignment/>
      <protection/>
    </xf>
    <xf numFmtId="3" fontId="0" fillId="0" borderId="0" xfId="83" applyNumberFormat="1" applyFont="1" applyFill="1" applyBorder="1" applyAlignment="1">
      <alignment/>
      <protection/>
    </xf>
    <xf numFmtId="3" fontId="0" fillId="0" borderId="196" xfId="83" applyNumberFormat="1" applyFont="1" applyBorder="1">
      <alignment/>
      <protection/>
    </xf>
    <xf numFmtId="3" fontId="0" fillId="0" borderId="142" xfId="83" applyNumberFormat="1" applyFont="1" applyBorder="1">
      <alignment/>
      <protection/>
    </xf>
    <xf numFmtId="3" fontId="0" fillId="0" borderId="140" xfId="83" applyNumberFormat="1" applyFont="1" applyBorder="1">
      <alignment/>
      <protection/>
    </xf>
    <xf numFmtId="3" fontId="0" fillId="0" borderId="90" xfId="83" applyNumberFormat="1" applyFont="1" applyBorder="1">
      <alignment/>
      <protection/>
    </xf>
    <xf numFmtId="3" fontId="0" fillId="0" borderId="48" xfId="83" applyNumberFormat="1" applyFont="1" applyBorder="1">
      <alignment/>
      <protection/>
    </xf>
    <xf numFmtId="3" fontId="0" fillId="0" borderId="147" xfId="83" applyNumberFormat="1" applyFont="1" applyBorder="1">
      <alignment/>
      <protection/>
    </xf>
    <xf numFmtId="38" fontId="0" fillId="0" borderId="222" xfId="60" applyFont="1" applyBorder="1" applyAlignment="1" applyProtection="1">
      <alignment/>
      <protection/>
    </xf>
    <xf numFmtId="38" fontId="0" fillId="0" borderId="223" xfId="60" applyFont="1" applyBorder="1" applyAlignment="1" applyProtection="1">
      <alignment/>
      <protection/>
    </xf>
    <xf numFmtId="3" fontId="0" fillId="0" borderId="224" xfId="83" applyNumberFormat="1" applyFont="1" applyFill="1" applyBorder="1" applyAlignment="1">
      <alignment/>
      <protection/>
    </xf>
    <xf numFmtId="3" fontId="0" fillId="0" borderId="225" xfId="83" applyNumberFormat="1" applyFont="1" applyFill="1" applyBorder="1" applyAlignment="1">
      <alignment/>
      <protection/>
    </xf>
    <xf numFmtId="3" fontId="0" fillId="0" borderId="226" xfId="83" applyNumberFormat="1" applyFont="1" applyFill="1" applyBorder="1" applyAlignment="1">
      <alignment/>
      <protection/>
    </xf>
    <xf numFmtId="178" fontId="0" fillId="0" borderId="227" xfId="83" applyNumberFormat="1" applyFont="1" applyFill="1" applyBorder="1" applyAlignment="1">
      <alignment/>
      <protection/>
    </xf>
    <xf numFmtId="178" fontId="0" fillId="0" borderId="214" xfId="53" applyNumberFormat="1" applyFont="1" applyFill="1" applyBorder="1" applyAlignment="1">
      <alignment/>
    </xf>
    <xf numFmtId="178" fontId="0" fillId="0" borderId="28" xfId="53" applyNumberFormat="1" applyFont="1" applyFill="1" applyBorder="1" applyAlignment="1">
      <alignment/>
    </xf>
    <xf numFmtId="178" fontId="0" fillId="0" borderId="125" xfId="53" applyNumberFormat="1" applyFont="1" applyFill="1" applyBorder="1" applyAlignment="1">
      <alignment/>
    </xf>
    <xf numFmtId="3" fontId="0" fillId="0" borderId="137" xfId="60" applyNumberFormat="1" applyFont="1" applyBorder="1" applyAlignment="1" applyProtection="1">
      <alignment/>
      <protection/>
    </xf>
    <xf numFmtId="3" fontId="0" fillId="0" borderId="140" xfId="60" applyNumberFormat="1" applyFont="1" applyBorder="1" applyAlignment="1" applyProtection="1">
      <alignment/>
      <protection/>
    </xf>
    <xf numFmtId="3" fontId="0" fillId="0" borderId="154" xfId="60" applyNumberFormat="1" applyFont="1" applyBorder="1" applyAlignment="1" applyProtection="1">
      <alignment/>
      <protection/>
    </xf>
    <xf numFmtId="3" fontId="0" fillId="0" borderId="147" xfId="60" applyNumberFormat="1" applyFont="1" applyBorder="1" applyAlignment="1" applyProtection="1">
      <alignment/>
      <protection/>
    </xf>
    <xf numFmtId="3" fontId="0" fillId="0" borderId="162" xfId="83" applyNumberFormat="1" applyFont="1" applyBorder="1" applyProtection="1">
      <alignment/>
      <protection/>
    </xf>
    <xf numFmtId="3" fontId="0" fillId="0" borderId="140" xfId="83" applyNumberFormat="1" applyFont="1" applyBorder="1" applyProtection="1">
      <alignment/>
      <protection/>
    </xf>
    <xf numFmtId="0" fontId="0" fillId="0" borderId="148" xfId="83" applyFont="1" applyFill="1" applyBorder="1" applyAlignment="1">
      <alignment/>
      <protection/>
    </xf>
    <xf numFmtId="0" fontId="0" fillId="0" borderId="48" xfId="83" applyFont="1" applyFill="1" applyBorder="1" applyAlignment="1">
      <alignment/>
      <protection/>
    </xf>
    <xf numFmtId="0" fontId="0" fillId="0" borderId="147" xfId="83" applyFont="1" applyFill="1" applyBorder="1" applyAlignment="1">
      <alignment/>
      <protection/>
    </xf>
    <xf numFmtId="3" fontId="0" fillId="38" borderId="137" xfId="83" applyNumberFormat="1" applyFont="1" applyFill="1" applyBorder="1" applyProtection="1">
      <alignment/>
      <protection/>
    </xf>
    <xf numFmtId="3" fontId="0" fillId="38" borderId="156" xfId="83" applyNumberFormat="1" applyFont="1" applyFill="1" applyBorder="1">
      <alignment/>
      <protection/>
    </xf>
    <xf numFmtId="3" fontId="0" fillId="38" borderId="154" xfId="83" applyNumberFormat="1" applyFont="1" applyFill="1" applyBorder="1" applyProtection="1">
      <alignment/>
      <protection/>
    </xf>
    <xf numFmtId="3" fontId="0" fillId="38" borderId="140" xfId="83" applyNumberFormat="1" applyFont="1" applyFill="1" applyBorder="1" applyProtection="1">
      <alignment/>
      <protection/>
    </xf>
    <xf numFmtId="3" fontId="0" fillId="38" borderId="169" xfId="83" applyNumberFormat="1" applyFont="1" applyFill="1" applyBorder="1" applyProtection="1">
      <alignment/>
      <protection/>
    </xf>
    <xf numFmtId="3" fontId="0" fillId="38" borderId="159" xfId="83" applyNumberFormat="1" applyFont="1" applyFill="1" applyBorder="1" applyProtection="1">
      <alignment/>
      <protection/>
    </xf>
    <xf numFmtId="3" fontId="0" fillId="0" borderId="163" xfId="60" applyNumberFormat="1" applyFont="1" applyBorder="1" applyAlignment="1" applyProtection="1">
      <alignment/>
      <protection/>
    </xf>
    <xf numFmtId="3" fontId="0" fillId="0" borderId="45" xfId="60" applyNumberFormat="1" applyFont="1" applyBorder="1" applyAlignment="1" applyProtection="1">
      <alignment/>
      <protection/>
    </xf>
    <xf numFmtId="3" fontId="0" fillId="0" borderId="162" xfId="60" applyNumberFormat="1" applyFont="1" applyBorder="1" applyAlignment="1" applyProtection="1">
      <alignment/>
      <protection/>
    </xf>
    <xf numFmtId="38" fontId="0" fillId="0" borderId="179" xfId="83" applyNumberFormat="1" applyFont="1" applyFill="1" applyBorder="1" applyAlignment="1">
      <alignment/>
      <protection/>
    </xf>
    <xf numFmtId="38" fontId="0" fillId="0" borderId="180" xfId="83" applyNumberFormat="1" applyFont="1" applyFill="1" applyBorder="1" applyAlignment="1">
      <alignment/>
      <protection/>
    </xf>
    <xf numFmtId="38" fontId="0" fillId="0" borderId="155" xfId="83" applyNumberFormat="1" applyFont="1" applyFill="1" applyBorder="1" applyAlignment="1">
      <alignment/>
      <protection/>
    </xf>
    <xf numFmtId="38" fontId="0" fillId="0" borderId="156" xfId="83" applyNumberFormat="1" applyFont="1" applyFill="1" applyBorder="1" applyAlignment="1">
      <alignment/>
      <protection/>
    </xf>
    <xf numFmtId="3" fontId="0" fillId="0" borderId="48" xfId="60" applyNumberFormat="1" applyFont="1" applyBorder="1" applyAlignment="1">
      <alignment horizontal="right"/>
    </xf>
    <xf numFmtId="3" fontId="0" fillId="0" borderId="147" xfId="60" applyNumberFormat="1" applyFont="1" applyBorder="1" applyAlignment="1">
      <alignment horizontal="right"/>
    </xf>
    <xf numFmtId="3" fontId="0" fillId="0" borderId="178" xfId="60" applyNumberFormat="1" applyFont="1" applyBorder="1" applyAlignment="1" applyProtection="1">
      <alignment/>
      <protection/>
    </xf>
    <xf numFmtId="37" fontId="0" fillId="0" borderId="179" xfId="83" applyNumberFormat="1" applyFont="1" applyFill="1" applyBorder="1" applyAlignment="1">
      <alignment/>
      <protection/>
    </xf>
    <xf numFmtId="37" fontId="0" fillId="0" borderId="180" xfId="83" applyNumberFormat="1" applyFont="1" applyFill="1" applyBorder="1" applyAlignment="1">
      <alignment/>
      <protection/>
    </xf>
    <xf numFmtId="37" fontId="0" fillId="0" borderId="180" xfId="83" applyNumberFormat="1" applyFont="1" applyBorder="1">
      <alignment/>
      <protection/>
    </xf>
    <xf numFmtId="3" fontId="0" fillId="0" borderId="45" xfId="83" applyNumberFormat="1" applyFont="1" applyBorder="1">
      <alignment/>
      <protection/>
    </xf>
    <xf numFmtId="3" fontId="0" fillId="0" borderId="162" xfId="83" applyNumberFormat="1" applyFont="1" applyBorder="1">
      <alignment/>
      <protection/>
    </xf>
    <xf numFmtId="3" fontId="0" fillId="0" borderId="178" xfId="83" applyNumberFormat="1" applyFont="1" applyBorder="1" applyProtection="1">
      <alignment/>
      <protection/>
    </xf>
    <xf numFmtId="3" fontId="0" fillId="0" borderId="48" xfId="83" applyNumberFormat="1" applyFont="1" applyBorder="1" applyProtection="1">
      <alignment/>
      <protection/>
    </xf>
    <xf numFmtId="38" fontId="0" fillId="0" borderId="135" xfId="83" applyNumberFormat="1" applyFont="1" applyFill="1" applyBorder="1" applyAlignment="1">
      <alignment/>
      <protection/>
    </xf>
    <xf numFmtId="38" fontId="0" fillId="0" borderId="154" xfId="83" applyNumberFormat="1" applyFont="1" applyFill="1" applyBorder="1" applyAlignment="1">
      <alignment/>
      <protection/>
    </xf>
    <xf numFmtId="178" fontId="0" fillId="0" borderId="27" xfId="53" applyNumberFormat="1" applyFont="1" applyFill="1" applyBorder="1" applyAlignment="1">
      <alignment/>
    </xf>
    <xf numFmtId="3" fontId="0" fillId="0" borderId="193" xfId="83" applyNumberFormat="1" applyFont="1" applyBorder="1" applyProtection="1">
      <alignment/>
      <protection/>
    </xf>
    <xf numFmtId="3" fontId="0" fillId="0" borderId="194" xfId="83" applyNumberFormat="1" applyFont="1" applyBorder="1" applyProtection="1">
      <alignment/>
      <protection/>
    </xf>
    <xf numFmtId="3" fontId="0" fillId="0" borderId="225" xfId="83" applyNumberFormat="1" applyFont="1" applyBorder="1" applyProtection="1">
      <alignment/>
      <protection/>
    </xf>
    <xf numFmtId="3" fontId="0" fillId="0" borderId="225" xfId="83" applyNumberFormat="1" applyFont="1" applyFill="1" applyBorder="1" applyProtection="1">
      <alignment/>
      <protection/>
    </xf>
    <xf numFmtId="3" fontId="0" fillId="0" borderId="226" xfId="83" applyNumberFormat="1" applyFont="1" applyBorder="1" applyProtection="1">
      <alignment/>
      <protection/>
    </xf>
    <xf numFmtId="179" fontId="0" fillId="0" borderId="228" xfId="0" applyNumberFormat="1" applyFont="1" applyFill="1" applyBorder="1" applyAlignment="1">
      <alignment horizontal="right"/>
    </xf>
    <xf numFmtId="0" fontId="0" fillId="0" borderId="30" xfId="89" applyFont="1" applyBorder="1">
      <alignment/>
      <protection/>
    </xf>
    <xf numFmtId="0" fontId="0" fillId="0" borderId="132" xfId="89" applyFont="1" applyBorder="1">
      <alignment/>
      <protection/>
    </xf>
    <xf numFmtId="38" fontId="0" fillId="0" borderId="229" xfId="60" applyFont="1" applyBorder="1" applyAlignment="1">
      <alignment/>
    </xf>
    <xf numFmtId="0" fontId="0" fillId="0" borderId="112" xfId="89" applyFont="1" applyBorder="1">
      <alignment/>
      <protection/>
    </xf>
    <xf numFmtId="0" fontId="0" fillId="0" borderId="228" xfId="89" applyFont="1" applyBorder="1">
      <alignment/>
      <protection/>
    </xf>
    <xf numFmtId="0" fontId="0" fillId="0" borderId="230" xfId="89" applyFont="1" applyBorder="1">
      <alignment/>
      <protection/>
    </xf>
    <xf numFmtId="0" fontId="0" fillId="0" borderId="133" xfId="89" applyFont="1" applyBorder="1">
      <alignment/>
      <protection/>
    </xf>
    <xf numFmtId="3" fontId="0" fillId="0" borderId="231" xfId="83" applyNumberFormat="1" applyFont="1" applyFill="1" applyBorder="1" applyAlignment="1">
      <alignment/>
      <protection/>
    </xf>
    <xf numFmtId="3" fontId="0" fillId="0" borderId="128" xfId="83" applyNumberFormat="1" applyFont="1" applyFill="1" applyBorder="1" applyAlignment="1">
      <alignment/>
      <protection/>
    </xf>
    <xf numFmtId="3" fontId="0" fillId="0" borderId="232" xfId="0" applyNumberFormat="1" applyFont="1" applyBorder="1" applyAlignment="1">
      <alignment vertical="center"/>
    </xf>
    <xf numFmtId="38" fontId="0" fillId="0" borderId="224" xfId="60" applyFont="1" applyBorder="1" applyAlignment="1" applyProtection="1">
      <alignment/>
      <protection/>
    </xf>
    <xf numFmtId="0" fontId="0" fillId="0" borderId="0" xfId="83" applyFont="1">
      <alignment/>
      <protection/>
    </xf>
    <xf numFmtId="178" fontId="0" fillId="0" borderId="233" xfId="83" applyNumberFormat="1" applyFont="1" applyFill="1" applyBorder="1" applyAlignment="1">
      <alignment/>
      <protection/>
    </xf>
    <xf numFmtId="185" fontId="57" fillId="0" borderId="31" xfId="0" applyNumberFormat="1" applyFont="1" applyFill="1" applyBorder="1" applyAlignment="1" quotePrefix="1">
      <alignment horizontal="right"/>
    </xf>
    <xf numFmtId="0" fontId="0" fillId="36" borderId="90" xfId="83" applyFont="1" applyFill="1" applyBorder="1">
      <alignment/>
      <protection/>
    </xf>
    <xf numFmtId="178" fontId="0" fillId="0" borderId="234" xfId="83" applyNumberFormat="1" applyFont="1" applyBorder="1">
      <alignment/>
      <protection/>
    </xf>
    <xf numFmtId="178" fontId="0" fillId="0" borderId="109" xfId="53" applyNumberFormat="1" applyFont="1" applyBorder="1" applyAlignment="1">
      <alignment/>
    </xf>
    <xf numFmtId="178" fontId="0" fillId="0" borderId="235" xfId="0" applyNumberFormat="1" applyFont="1" applyBorder="1" applyAlignment="1">
      <alignment vertical="center"/>
    </xf>
    <xf numFmtId="38" fontId="0" fillId="36" borderId="236" xfId="60" applyFont="1" applyFill="1" applyBorder="1" applyAlignment="1">
      <alignment/>
    </xf>
    <xf numFmtId="38" fontId="0" fillId="36" borderId="237" xfId="60" applyFont="1" applyFill="1" applyBorder="1" applyAlignment="1">
      <alignment/>
    </xf>
    <xf numFmtId="0" fontId="0" fillId="36" borderId="134" xfId="83" applyFont="1" applyFill="1" applyBorder="1">
      <alignment/>
      <protection/>
    </xf>
    <xf numFmtId="38" fontId="0" fillId="36" borderId="238" xfId="60" applyFont="1" applyFill="1" applyBorder="1" applyAlignment="1">
      <alignment/>
    </xf>
    <xf numFmtId="178" fontId="0" fillId="0" borderId="239" xfId="0" applyNumberFormat="1" applyFont="1" applyBorder="1" applyAlignment="1">
      <alignment vertical="center"/>
    </xf>
    <xf numFmtId="178" fontId="0" fillId="0" borderId="240" xfId="0" applyNumberFormat="1" applyFont="1" applyBorder="1" applyAlignment="1">
      <alignment vertical="center"/>
    </xf>
    <xf numFmtId="38" fontId="0" fillId="36" borderId="223" xfId="60" applyFont="1" applyFill="1" applyBorder="1" applyAlignment="1">
      <alignment/>
    </xf>
    <xf numFmtId="38" fontId="0" fillId="36" borderId="90" xfId="60" applyFont="1" applyFill="1" applyBorder="1" applyAlignment="1">
      <alignment/>
    </xf>
    <xf numFmtId="178" fontId="0" fillId="0" borderId="234" xfId="53" applyNumberFormat="1" applyFont="1" applyBorder="1" applyAlignment="1">
      <alignment/>
    </xf>
    <xf numFmtId="178" fontId="0" fillId="0" borderId="241" xfId="0" applyNumberFormat="1" applyFont="1" applyBorder="1" applyAlignment="1">
      <alignment vertical="center"/>
    </xf>
    <xf numFmtId="0" fontId="0" fillId="0" borderId="187" xfId="0" applyFont="1" applyBorder="1" applyAlignment="1">
      <alignment vertical="center"/>
    </xf>
    <xf numFmtId="178" fontId="0" fillId="0" borderId="122" xfId="83" applyNumberFormat="1" applyFont="1" applyBorder="1">
      <alignment/>
      <protection/>
    </xf>
    <xf numFmtId="0" fontId="0" fillId="36" borderId="237" xfId="83" applyFont="1" applyFill="1" applyBorder="1">
      <alignment/>
      <protection/>
    </xf>
    <xf numFmtId="0" fontId="0" fillId="36" borderId="222" xfId="83" applyFont="1" applyFill="1" applyBorder="1">
      <alignment/>
      <protection/>
    </xf>
    <xf numFmtId="0" fontId="0" fillId="38" borderId="223" xfId="83" applyFont="1" applyFill="1" applyBorder="1">
      <alignment/>
      <protection/>
    </xf>
    <xf numFmtId="178" fontId="0" fillId="0" borderId="242" xfId="0" applyNumberFormat="1" applyFont="1" applyBorder="1" applyAlignment="1">
      <alignment vertical="center"/>
    </xf>
    <xf numFmtId="0" fontId="0" fillId="38" borderId="184" xfId="83" applyFont="1" applyFill="1" applyBorder="1">
      <alignment/>
      <protection/>
    </xf>
    <xf numFmtId="0" fontId="0" fillId="38" borderId="109" xfId="83" applyFont="1" applyFill="1" applyBorder="1">
      <alignment/>
      <protection/>
    </xf>
    <xf numFmtId="178" fontId="0" fillId="0" borderId="113" xfId="53" applyNumberFormat="1" applyFont="1" applyBorder="1" applyAlignment="1">
      <alignment/>
    </xf>
    <xf numFmtId="38" fontId="0" fillId="36" borderId="89" xfId="60" applyFont="1" applyFill="1" applyBorder="1" applyAlignment="1">
      <alignment/>
    </xf>
    <xf numFmtId="0" fontId="0" fillId="49" borderId="0" xfId="0" applyFont="1" applyFill="1" applyAlignment="1">
      <alignment vertical="center"/>
    </xf>
    <xf numFmtId="0" fontId="0" fillId="49" borderId="243" xfId="0" applyFont="1" applyFill="1" applyBorder="1" applyAlignment="1">
      <alignment vertical="center"/>
    </xf>
    <xf numFmtId="0" fontId="0" fillId="49" borderId="235" xfId="0" applyFont="1" applyFill="1" applyBorder="1" applyAlignment="1">
      <alignment vertical="center"/>
    </xf>
    <xf numFmtId="178" fontId="0" fillId="0" borderId="239" xfId="0" applyNumberFormat="1" applyFont="1" applyFill="1" applyBorder="1" applyAlignment="1">
      <alignment vertical="center"/>
    </xf>
    <xf numFmtId="0" fontId="15" fillId="35" borderId="244" xfId="83" applyFont="1" applyFill="1" applyBorder="1" applyAlignment="1">
      <alignment horizontal="center"/>
      <protection/>
    </xf>
    <xf numFmtId="0" fontId="15" fillId="35" borderId="245" xfId="83" applyFont="1" applyFill="1" applyBorder="1" applyAlignment="1">
      <alignment horizontal="center"/>
      <protection/>
    </xf>
    <xf numFmtId="0" fontId="0" fillId="49" borderId="246" xfId="0" applyFont="1" applyFill="1" applyBorder="1" applyAlignment="1">
      <alignment vertical="center"/>
    </xf>
    <xf numFmtId="38" fontId="58" fillId="0" borderId="44" xfId="60" applyFont="1" applyBorder="1" applyAlignment="1">
      <alignment/>
    </xf>
    <xf numFmtId="185" fontId="57" fillId="0" borderId="0" xfId="0" applyNumberFormat="1" applyFont="1" applyFill="1" applyAlignment="1" quotePrefix="1">
      <alignment horizontal="right"/>
    </xf>
    <xf numFmtId="0" fontId="0" fillId="0" borderId="0" xfId="79" applyFont="1" applyFill="1">
      <alignment/>
      <protection/>
    </xf>
    <xf numFmtId="178" fontId="0" fillId="0" borderId="247" xfId="83" applyNumberFormat="1" applyFont="1" applyFill="1" applyBorder="1" applyAlignment="1">
      <alignment/>
      <protection/>
    </xf>
    <xf numFmtId="3" fontId="0" fillId="0" borderId="119" xfId="83" applyNumberFormat="1" applyFont="1" applyFill="1" applyBorder="1" applyAlignment="1">
      <alignment/>
      <protection/>
    </xf>
    <xf numFmtId="178" fontId="0" fillId="0" borderId="248" xfId="83" applyNumberFormat="1" applyFont="1" applyFill="1" applyBorder="1" applyAlignment="1">
      <alignment/>
      <protection/>
    </xf>
    <xf numFmtId="3" fontId="0" fillId="0" borderId="86" xfId="83" applyNumberFormat="1" applyFont="1" applyFill="1" applyBorder="1" applyAlignment="1">
      <alignment/>
      <protection/>
    </xf>
    <xf numFmtId="0" fontId="0" fillId="0" borderId="90" xfId="83" applyNumberFormat="1" applyFont="1" applyFill="1" applyBorder="1" applyAlignment="1">
      <alignment/>
      <protection/>
    </xf>
    <xf numFmtId="38" fontId="0" fillId="0" borderId="249" xfId="60" applyFont="1" applyBorder="1" applyAlignment="1">
      <alignment/>
    </xf>
    <xf numFmtId="0" fontId="14" fillId="0" borderId="0" xfId="83" applyFont="1">
      <alignment/>
      <protection/>
    </xf>
    <xf numFmtId="0" fontId="0" fillId="0" borderId="92" xfId="84" applyFont="1" applyBorder="1">
      <alignment/>
      <protection/>
    </xf>
    <xf numFmtId="0" fontId="0" fillId="0" borderId="101" xfId="84" applyFont="1" applyBorder="1">
      <alignment/>
      <protection/>
    </xf>
    <xf numFmtId="0" fontId="0" fillId="0" borderId="147" xfId="86" applyFont="1" applyBorder="1">
      <alignment/>
      <protection/>
    </xf>
    <xf numFmtId="0" fontId="0" fillId="0" borderId="92" xfId="86" applyFont="1" applyBorder="1">
      <alignment/>
      <protection/>
    </xf>
    <xf numFmtId="0" fontId="0" fillId="0" borderId="101" xfId="86" applyFont="1" applyBorder="1">
      <alignment/>
      <protection/>
    </xf>
    <xf numFmtId="185" fontId="58" fillId="0" borderId="142" xfId="0" applyNumberFormat="1" applyFont="1" applyFill="1" applyBorder="1" applyAlignment="1">
      <alignment horizontal="right"/>
    </xf>
    <xf numFmtId="0" fontId="0" fillId="0" borderId="44" xfId="87" applyFont="1" applyBorder="1">
      <alignment/>
      <protection/>
    </xf>
    <xf numFmtId="0" fontId="0" fillId="0" borderId="98" xfId="87" applyFont="1" applyBorder="1">
      <alignment/>
      <protection/>
    </xf>
    <xf numFmtId="179" fontId="0" fillId="0" borderId="30" xfId="0" applyNumberFormat="1" applyFont="1" applyFill="1" applyBorder="1" applyAlignment="1">
      <alignment horizontal="right"/>
    </xf>
    <xf numFmtId="0" fontId="0" fillId="0" borderId="31" xfId="87" applyFont="1" applyBorder="1">
      <alignment/>
      <protection/>
    </xf>
    <xf numFmtId="0" fontId="0" fillId="0" borderId="96" xfId="87" applyFont="1" applyBorder="1">
      <alignment/>
      <protection/>
    </xf>
    <xf numFmtId="179" fontId="0" fillId="0" borderId="34" xfId="0" applyNumberFormat="1" applyFont="1" applyFill="1" applyBorder="1" applyAlignment="1">
      <alignment horizontal="right"/>
    </xf>
    <xf numFmtId="0" fontId="0" fillId="0" borderId="35" xfId="87" applyFont="1" applyBorder="1">
      <alignment/>
      <protection/>
    </xf>
    <xf numFmtId="0" fontId="0" fillId="0" borderId="250" xfId="87" applyFont="1" applyBorder="1">
      <alignment/>
      <protection/>
    </xf>
    <xf numFmtId="0" fontId="0" fillId="0" borderId="95" xfId="87" applyFont="1" applyBorder="1">
      <alignment/>
      <protection/>
    </xf>
    <xf numFmtId="0" fontId="0" fillId="0" borderId="27" xfId="87" applyFont="1" applyBorder="1">
      <alignment/>
      <protection/>
    </xf>
    <xf numFmtId="0" fontId="0" fillId="0" borderId="119" xfId="87" applyFont="1" applyBorder="1">
      <alignment/>
      <protection/>
    </xf>
    <xf numFmtId="0" fontId="0" fillId="0" borderId="94" xfId="87" applyFont="1" applyBorder="1">
      <alignment/>
      <protection/>
    </xf>
    <xf numFmtId="0" fontId="0" fillId="0" borderId="132" xfId="87" applyFont="1" applyBorder="1">
      <alignment/>
      <protection/>
    </xf>
    <xf numFmtId="0" fontId="0" fillId="0" borderId="230" xfId="87" applyFont="1" applyBorder="1">
      <alignment/>
      <protection/>
    </xf>
    <xf numFmtId="0" fontId="0" fillId="0" borderId="100" xfId="87" applyFont="1" applyBorder="1">
      <alignment/>
      <protection/>
    </xf>
    <xf numFmtId="185" fontId="0" fillId="0" borderId="31" xfId="0" applyNumberFormat="1" applyFont="1" applyFill="1" applyBorder="1" applyAlignment="1" quotePrefix="1">
      <alignment horizontal="right"/>
    </xf>
    <xf numFmtId="185" fontId="0" fillId="0" borderId="0" xfId="0" applyNumberFormat="1" applyFont="1" applyFill="1" applyAlignment="1" quotePrefix="1">
      <alignment horizontal="right"/>
    </xf>
    <xf numFmtId="38" fontId="0" fillId="0" borderId="86" xfId="60" applyFont="1" applyBorder="1" applyAlignment="1">
      <alignment/>
    </xf>
    <xf numFmtId="38" fontId="0" fillId="0" borderId="44" xfId="60" applyFont="1" applyBorder="1" applyAlignment="1">
      <alignment/>
    </xf>
    <xf numFmtId="38" fontId="0" fillId="0" borderId="103" xfId="60" applyFont="1" applyBorder="1" applyAlignment="1">
      <alignment/>
    </xf>
    <xf numFmtId="38" fontId="0" fillId="0" borderId="31" xfId="60" applyFont="1" applyBorder="1" applyAlignment="1">
      <alignment/>
    </xf>
    <xf numFmtId="38" fontId="0" fillId="0" borderId="101" xfId="60" applyFont="1" applyBorder="1" applyAlignment="1">
      <alignment/>
    </xf>
    <xf numFmtId="38" fontId="0" fillId="0" borderId="104" xfId="60" applyFont="1" applyBorder="1" applyAlignment="1">
      <alignment/>
    </xf>
    <xf numFmtId="38" fontId="0" fillId="0" borderId="35" xfId="60" applyFont="1" applyBorder="1" applyAlignment="1">
      <alignment/>
    </xf>
    <xf numFmtId="38" fontId="0" fillId="0" borderId="106" xfId="60" applyFont="1" applyBorder="1" applyAlignment="1">
      <alignment/>
    </xf>
    <xf numFmtId="38" fontId="0" fillId="0" borderId="102" xfId="60" applyFont="1" applyBorder="1" applyAlignment="1">
      <alignment/>
    </xf>
    <xf numFmtId="38" fontId="0" fillId="0" borderId="27" xfId="60" applyFont="1" applyBorder="1" applyAlignment="1">
      <alignment/>
    </xf>
    <xf numFmtId="38" fontId="0" fillId="0" borderId="92" xfId="60" applyFont="1" applyBorder="1" applyAlignment="1">
      <alignment/>
    </xf>
    <xf numFmtId="38" fontId="0" fillId="0" borderId="28" xfId="60" applyFont="1" applyBorder="1" applyAlignment="1">
      <alignment/>
    </xf>
    <xf numFmtId="38" fontId="0" fillId="0" borderId="125" xfId="60" applyFont="1" applyBorder="1" applyAlignment="1">
      <alignment/>
    </xf>
    <xf numFmtId="38" fontId="0" fillId="0" borderId="99" xfId="60" applyFont="1" applyBorder="1" applyAlignment="1">
      <alignment/>
    </xf>
    <xf numFmtId="38" fontId="0" fillId="0" borderId="251" xfId="60" applyFont="1" applyBorder="1" applyAlignment="1">
      <alignment/>
    </xf>
    <xf numFmtId="38" fontId="0" fillId="0" borderId="252" xfId="60" applyFont="1" applyBorder="1" applyAlignment="1">
      <alignment/>
    </xf>
    <xf numFmtId="38" fontId="0" fillId="0" borderId="110" xfId="60" applyFont="1" applyBorder="1" applyAlignment="1">
      <alignment/>
    </xf>
    <xf numFmtId="38" fontId="0" fillId="0" borderId="87" xfId="60" applyFont="1" applyBorder="1" applyAlignment="1">
      <alignment/>
    </xf>
    <xf numFmtId="38" fontId="0" fillId="0" borderId="47" xfId="60" applyFont="1" applyBorder="1" applyAlignment="1">
      <alignment/>
    </xf>
    <xf numFmtId="38" fontId="0" fillId="0" borderId="88" xfId="60" applyFont="1" applyBorder="1" applyAlignment="1">
      <alignment/>
    </xf>
    <xf numFmtId="38" fontId="0" fillId="0" borderId="89" xfId="60" applyFont="1" applyBorder="1" applyAlignment="1">
      <alignment/>
    </xf>
    <xf numFmtId="38" fontId="0" fillId="0" borderId="253" xfId="60" applyFont="1" applyBorder="1" applyAlignment="1">
      <alignment/>
    </xf>
    <xf numFmtId="38" fontId="0" fillId="0" borderId="98" xfId="60" applyFont="1" applyBorder="1" applyAlignment="1">
      <alignment/>
    </xf>
    <xf numFmtId="38" fontId="0" fillId="0" borderId="94" xfId="60" applyFont="1" applyBorder="1" applyAlignment="1">
      <alignment/>
    </xf>
    <xf numFmtId="38" fontId="0" fillId="0" borderId="97" xfId="60" applyFont="1" applyBorder="1" applyAlignment="1">
      <alignment/>
    </xf>
    <xf numFmtId="38" fontId="0" fillId="0" borderId="95" xfId="60" applyFont="1" applyBorder="1" applyAlignment="1">
      <alignment/>
    </xf>
    <xf numFmtId="38" fontId="0" fillId="0" borderId="96" xfId="60" applyFont="1" applyBorder="1" applyAlignment="1">
      <alignment/>
    </xf>
    <xf numFmtId="38" fontId="0" fillId="0" borderId="100" xfId="60" applyFont="1" applyBorder="1" applyAlignment="1">
      <alignment/>
    </xf>
    <xf numFmtId="179" fontId="0" fillId="0" borderId="148" xfId="0" applyNumberFormat="1" applyFont="1" applyFill="1" applyBorder="1" applyAlignment="1">
      <alignment horizontal="right"/>
    </xf>
    <xf numFmtId="3" fontId="0" fillId="0" borderId="254" xfId="88" applyNumberFormat="1" applyFont="1" applyBorder="1" applyAlignment="1">
      <alignment/>
      <protection/>
    </xf>
    <xf numFmtId="3" fontId="0" fillId="0" borderId="255" xfId="88" applyNumberFormat="1" applyFont="1" applyBorder="1" applyAlignment="1">
      <alignment/>
      <protection/>
    </xf>
    <xf numFmtId="3" fontId="0" fillId="0" borderId="256" xfId="88" applyNumberFormat="1" applyFont="1" applyBorder="1" applyAlignment="1">
      <alignment/>
      <protection/>
    </xf>
    <xf numFmtId="38" fontId="0" fillId="0" borderId="119" xfId="60" applyFont="1" applyBorder="1" applyAlignment="1">
      <alignment/>
    </xf>
    <xf numFmtId="38" fontId="0" fillId="0" borderId="127" xfId="60" applyFont="1" applyBorder="1" applyAlignment="1">
      <alignment/>
    </xf>
    <xf numFmtId="38" fontId="0" fillId="0" borderId="228" xfId="60" applyFont="1" applyBorder="1" applyAlignment="1">
      <alignment/>
    </xf>
    <xf numFmtId="38" fontId="0" fillId="0" borderId="2" xfId="60" applyFont="1" applyBorder="1" applyAlignment="1">
      <alignment/>
    </xf>
    <xf numFmtId="38" fontId="0" fillId="0" borderId="189" xfId="60" applyFont="1" applyBorder="1" applyAlignment="1">
      <alignment/>
    </xf>
    <xf numFmtId="38" fontId="0" fillId="0" borderId="76" xfId="60" applyFont="1" applyBorder="1" applyAlignment="1">
      <alignment/>
    </xf>
    <xf numFmtId="178" fontId="0" fillId="48" borderId="257" xfId="53" applyNumberFormat="1" applyFont="1" applyFill="1" applyBorder="1" applyAlignment="1">
      <alignment/>
    </xf>
    <xf numFmtId="178" fontId="0" fillId="48" borderId="258" xfId="53" applyNumberFormat="1" applyFont="1" applyFill="1" applyBorder="1" applyAlignment="1">
      <alignment/>
    </xf>
    <xf numFmtId="178" fontId="0" fillId="48" borderId="259" xfId="88" applyNumberFormat="1" applyFont="1" applyFill="1" applyBorder="1" applyAlignment="1">
      <alignment/>
      <protection/>
    </xf>
    <xf numFmtId="38" fontId="0" fillId="0" borderId="119" xfId="60" applyFont="1" applyBorder="1" applyAlignment="1" applyProtection="1">
      <alignment/>
      <protection/>
    </xf>
    <xf numFmtId="38" fontId="0" fillId="0" borderId="127" xfId="60" applyFont="1" applyBorder="1" applyAlignment="1" applyProtection="1">
      <alignment/>
      <protection/>
    </xf>
    <xf numFmtId="38" fontId="0" fillId="0" borderId="44" xfId="60" applyFont="1" applyBorder="1" applyAlignment="1" applyProtection="1">
      <alignment/>
      <protection/>
    </xf>
    <xf numFmtId="3" fontId="0" fillId="0" borderId="260" xfId="88" applyNumberFormat="1" applyFont="1" applyBorder="1" applyAlignment="1">
      <alignment/>
      <protection/>
    </xf>
    <xf numFmtId="38" fontId="0" fillId="0" borderId="228" xfId="60" applyFont="1" applyBorder="1" applyAlignment="1" applyProtection="1">
      <alignment/>
      <protection/>
    </xf>
    <xf numFmtId="38" fontId="0" fillId="0" borderId="2" xfId="60" applyFont="1" applyBorder="1" applyAlignment="1" applyProtection="1">
      <alignment/>
      <protection/>
    </xf>
    <xf numFmtId="38" fontId="0" fillId="0" borderId="31" xfId="60" applyFont="1" applyBorder="1" applyAlignment="1" applyProtection="1">
      <alignment/>
      <protection/>
    </xf>
    <xf numFmtId="38" fontId="0" fillId="0" borderId="189" xfId="60" applyFont="1" applyBorder="1" applyAlignment="1" applyProtection="1">
      <alignment/>
      <protection/>
    </xf>
    <xf numFmtId="38" fontId="0" fillId="0" borderId="76" xfId="60" applyFont="1" applyBorder="1" applyAlignment="1" applyProtection="1">
      <alignment/>
      <protection/>
    </xf>
    <xf numFmtId="38" fontId="0" fillId="0" borderId="48" xfId="60" applyFont="1" applyBorder="1" applyAlignment="1" applyProtection="1">
      <alignment/>
      <protection/>
    </xf>
    <xf numFmtId="3" fontId="0" fillId="0" borderId="261" xfId="88" applyNumberFormat="1" applyFont="1" applyBorder="1" applyAlignment="1">
      <alignment/>
      <protection/>
    </xf>
    <xf numFmtId="178" fontId="0" fillId="48" borderId="262" xfId="53" applyNumberFormat="1" applyFont="1" applyFill="1" applyBorder="1" applyAlignment="1">
      <alignment/>
    </xf>
    <xf numFmtId="3" fontId="0" fillId="0" borderId="263" xfId="88" applyNumberFormat="1" applyFont="1" applyBorder="1" applyAlignment="1">
      <alignment/>
      <protection/>
    </xf>
    <xf numFmtId="3" fontId="0" fillId="0" borderId="264" xfId="88" applyNumberFormat="1" applyFont="1" applyBorder="1" applyAlignment="1">
      <alignment/>
      <protection/>
    </xf>
    <xf numFmtId="178" fontId="0" fillId="48" borderId="262" xfId="88" applyNumberFormat="1" applyFont="1" applyFill="1" applyBorder="1" applyAlignment="1">
      <alignment/>
      <protection/>
    </xf>
    <xf numFmtId="178" fontId="0" fillId="48" borderId="265" xfId="53" applyNumberFormat="1" applyFont="1" applyFill="1" applyBorder="1" applyAlignment="1">
      <alignment/>
    </xf>
    <xf numFmtId="178" fontId="0" fillId="48" borderId="266" xfId="88" applyNumberFormat="1" applyFont="1" applyFill="1" applyBorder="1" applyAlignment="1">
      <alignment/>
      <protection/>
    </xf>
    <xf numFmtId="179" fontId="0" fillId="0" borderId="31" xfId="0" applyNumberFormat="1" applyFont="1" applyFill="1" applyBorder="1" applyAlignment="1">
      <alignment horizontal="right"/>
    </xf>
    <xf numFmtId="179" fontId="0" fillId="0" borderId="35" xfId="0" applyNumberFormat="1" applyFont="1" applyFill="1" applyBorder="1" applyAlignment="1">
      <alignment horizontal="right"/>
    </xf>
    <xf numFmtId="3" fontId="58" fillId="0" borderId="47" xfId="60" applyNumberFormat="1" applyFont="1" applyBorder="1" applyAlignment="1">
      <alignment/>
    </xf>
    <xf numFmtId="3" fontId="58" fillId="0" borderId="101" xfId="60" applyNumberFormat="1" applyFont="1" applyBorder="1" applyAlignment="1">
      <alignment/>
    </xf>
    <xf numFmtId="3" fontId="58" fillId="0" borderId="267" xfId="60" applyNumberFormat="1" applyFont="1" applyBorder="1" applyAlignment="1">
      <alignment/>
    </xf>
    <xf numFmtId="3" fontId="58" fillId="0" borderId="90" xfId="60" applyNumberFormat="1" applyFont="1" applyBorder="1" applyAlignment="1">
      <alignment/>
    </xf>
    <xf numFmtId="3" fontId="58" fillId="0" borderId="147" xfId="60" applyNumberFormat="1" applyFont="1" applyBorder="1" applyAlignment="1">
      <alignment/>
    </xf>
    <xf numFmtId="3" fontId="58" fillId="0" borderId="182" xfId="60" applyNumberFormat="1" applyFont="1" applyBorder="1" applyAlignment="1">
      <alignment/>
    </xf>
    <xf numFmtId="178" fontId="58" fillId="0" borderId="122" xfId="53" applyNumberFormat="1" applyFont="1" applyBorder="1" applyAlignment="1">
      <alignment/>
    </xf>
    <xf numFmtId="178" fontId="58" fillId="0" borderId="123" xfId="53" applyNumberFormat="1" applyFont="1" applyBorder="1" applyAlignment="1">
      <alignment/>
    </xf>
    <xf numFmtId="178" fontId="58" fillId="0" borderId="124" xfId="53" applyNumberFormat="1" applyFont="1" applyBorder="1" applyAlignment="1">
      <alignment/>
    </xf>
    <xf numFmtId="178" fontId="58" fillId="0" borderId="145" xfId="53" applyNumberFormat="1" applyFont="1" applyBorder="1" applyAlignment="1">
      <alignment/>
    </xf>
    <xf numFmtId="3" fontId="58" fillId="0" borderId="237" xfId="60" applyNumberFormat="1" applyFont="1" applyBorder="1" applyAlignment="1">
      <alignment/>
    </xf>
    <xf numFmtId="3" fontId="58" fillId="0" borderId="140" xfId="60" applyNumberFormat="1" applyFont="1" applyBorder="1" applyAlignment="1">
      <alignment/>
    </xf>
    <xf numFmtId="3" fontId="58" fillId="0" borderId="167" xfId="60" applyNumberFormat="1" applyFont="1" applyBorder="1" applyAlignment="1">
      <alignment/>
    </xf>
    <xf numFmtId="178" fontId="58" fillId="0" borderId="89" xfId="53" applyNumberFormat="1" applyFont="1" applyBorder="1" applyAlignment="1">
      <alignment/>
    </xf>
    <xf numFmtId="178" fontId="58" fillId="0" borderId="125" xfId="53" applyNumberFormat="1" applyFont="1" applyBorder="1" applyAlignment="1">
      <alignment/>
    </xf>
    <xf numFmtId="178" fontId="58" fillId="0" borderId="126" xfId="53" applyNumberFormat="1" applyFont="1" applyBorder="1" applyAlignment="1">
      <alignment/>
    </xf>
    <xf numFmtId="178" fontId="58" fillId="0" borderId="129" xfId="53" applyNumberFormat="1" applyFont="1" applyBorder="1" applyAlignment="1">
      <alignment/>
    </xf>
    <xf numFmtId="178" fontId="58" fillId="0" borderId="130" xfId="53" applyNumberFormat="1" applyFont="1" applyBorder="1" applyAlignment="1">
      <alignment/>
    </xf>
    <xf numFmtId="178" fontId="58" fillId="0" borderId="131" xfId="53" applyNumberFormat="1" applyFont="1" applyBorder="1" applyAlignment="1">
      <alignment/>
    </xf>
    <xf numFmtId="185" fontId="58" fillId="0" borderId="31" xfId="0" applyNumberFormat="1" applyFont="1" applyFill="1" applyBorder="1" applyAlignment="1" quotePrefix="1">
      <alignment horizontal="right"/>
    </xf>
    <xf numFmtId="185" fontId="58" fillId="0" borderId="0" xfId="75" applyNumberFormat="1" applyFont="1" applyFill="1" applyAlignment="1" quotePrefix="1">
      <alignment horizontal="right"/>
      <protection/>
    </xf>
    <xf numFmtId="185" fontId="58" fillId="0" borderId="0" xfId="0" applyNumberFormat="1" applyFont="1" applyFill="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7" applyFont="1">
      <alignment/>
      <protection/>
    </xf>
    <xf numFmtId="0" fontId="22" fillId="0" borderId="0" xfId="84" applyFont="1">
      <alignment/>
      <protection/>
    </xf>
    <xf numFmtId="0" fontId="22" fillId="0" borderId="0" xfId="89" applyFont="1">
      <alignment/>
      <protection/>
    </xf>
    <xf numFmtId="0" fontId="22" fillId="0" borderId="0" xfId="86" applyFont="1">
      <alignment/>
      <protection/>
    </xf>
    <xf numFmtId="0" fontId="22" fillId="0" borderId="0" xfId="85" applyFont="1">
      <alignment/>
      <protection/>
    </xf>
    <xf numFmtId="0" fontId="22" fillId="0" borderId="0" xfId="83" applyFont="1">
      <alignment/>
      <protection/>
    </xf>
    <xf numFmtId="0" fontId="22" fillId="0" borderId="0" xfId="80" applyFont="1">
      <alignment/>
      <protection/>
    </xf>
    <xf numFmtId="0" fontId="22" fillId="0" borderId="0" xfId="82" applyFont="1" applyAlignment="1">
      <alignment horizontal="right"/>
      <protection/>
    </xf>
    <xf numFmtId="0" fontId="22" fillId="0" borderId="0" xfId="83" applyFont="1" applyAlignment="1">
      <alignment horizontal="right"/>
      <protection/>
    </xf>
    <xf numFmtId="38" fontId="22" fillId="0" borderId="0" xfId="60" applyFont="1" applyAlignment="1">
      <alignment horizontal="right"/>
    </xf>
    <xf numFmtId="0" fontId="22" fillId="0" borderId="0" xfId="87" applyFont="1" applyAlignment="1">
      <alignment horizontal="right"/>
      <protection/>
    </xf>
    <xf numFmtId="0" fontId="22" fillId="0" borderId="111" xfId="89" applyFont="1" applyBorder="1" applyAlignment="1">
      <alignment horizontal="right"/>
      <protection/>
    </xf>
    <xf numFmtId="20" fontId="17" fillId="0" borderId="0" xfId="83" applyNumberFormat="1" applyFont="1">
      <alignment/>
      <protection/>
    </xf>
    <xf numFmtId="20" fontId="0" fillId="0" borderId="0" xfId="88" applyNumberFormat="1" applyFont="1">
      <alignment/>
      <protection/>
    </xf>
    <xf numFmtId="20" fontId="0" fillId="0" borderId="0" xfId="85" applyNumberFormat="1" applyFont="1">
      <alignment/>
      <protection/>
    </xf>
    <xf numFmtId="20" fontId="0" fillId="0" borderId="0" xfId="86" applyNumberFormat="1" applyFont="1" applyBorder="1">
      <alignment/>
      <protection/>
    </xf>
    <xf numFmtId="20" fontId="0" fillId="0" borderId="0" xfId="89" applyNumberFormat="1" applyFont="1">
      <alignment/>
      <protection/>
    </xf>
    <xf numFmtId="20" fontId="0" fillId="0" borderId="0" xfId="84" applyNumberFormat="1" applyFont="1">
      <alignment/>
      <protection/>
    </xf>
    <xf numFmtId="20" fontId="0" fillId="0" borderId="0" xfId="87" applyNumberFormat="1" applyFont="1">
      <alignment/>
      <protection/>
    </xf>
    <xf numFmtId="20" fontId="0" fillId="0" borderId="0" xfId="81" applyNumberFormat="1" applyFont="1">
      <alignment/>
      <protection/>
    </xf>
    <xf numFmtId="38" fontId="18" fillId="0" borderId="268" xfId="60" applyFont="1" applyBorder="1" applyAlignment="1">
      <alignment/>
    </xf>
    <xf numFmtId="0" fontId="18" fillId="37" borderId="25" xfId="82" applyFont="1" applyFill="1" applyBorder="1">
      <alignment/>
      <protection/>
    </xf>
    <xf numFmtId="0" fontId="19" fillId="37" borderId="269" xfId="82" applyFont="1" applyFill="1" applyBorder="1" applyAlignment="1">
      <alignment horizontal="center"/>
      <protection/>
    </xf>
    <xf numFmtId="38" fontId="18" fillId="0" borderId="270" xfId="60" applyFont="1" applyBorder="1" applyAlignment="1">
      <alignment/>
    </xf>
    <xf numFmtId="38" fontId="18" fillId="0" borderId="271" xfId="60" applyFont="1" applyBorder="1" applyAlignment="1">
      <alignment/>
    </xf>
    <xf numFmtId="38" fontId="18" fillId="38" borderId="36" xfId="60" applyFont="1" applyFill="1" applyBorder="1" applyAlignment="1">
      <alignment/>
    </xf>
    <xf numFmtId="38" fontId="18" fillId="0" borderId="87" xfId="60" applyFont="1" applyBorder="1" applyAlignment="1">
      <alignment/>
    </xf>
    <xf numFmtId="38" fontId="18" fillId="0" borderId="88" xfId="60" applyFont="1" applyBorder="1" applyAlignment="1">
      <alignment/>
    </xf>
    <xf numFmtId="38" fontId="18" fillId="0" borderId="129" xfId="60" applyFont="1" applyBorder="1" applyAlignment="1">
      <alignment/>
    </xf>
    <xf numFmtId="0" fontId="0" fillId="0" borderId="148" xfId="83" applyNumberFormat="1" applyFont="1" applyFill="1" applyBorder="1" applyAlignment="1">
      <alignment/>
      <protection/>
    </xf>
    <xf numFmtId="0" fontId="15" fillId="35" borderId="272" xfId="83" applyFont="1" applyFill="1" applyBorder="1" applyAlignment="1">
      <alignment horizontal="center"/>
      <protection/>
    </xf>
    <xf numFmtId="178" fontId="0" fillId="0" borderId="273" xfId="83" applyNumberFormat="1" applyFont="1" applyBorder="1" applyProtection="1">
      <alignment/>
      <protection/>
    </xf>
    <xf numFmtId="38" fontId="0" fillId="38" borderId="138" xfId="60" applyFont="1" applyFill="1" applyBorder="1" applyAlignment="1">
      <alignment/>
    </xf>
    <xf numFmtId="38" fontId="0" fillId="38" borderId="149" xfId="60" applyFont="1" applyFill="1" applyBorder="1" applyAlignment="1">
      <alignment/>
    </xf>
    <xf numFmtId="38" fontId="0" fillId="38" borderId="249" xfId="60" applyFont="1" applyFill="1" applyBorder="1" applyAlignment="1">
      <alignment/>
    </xf>
    <xf numFmtId="178" fontId="0" fillId="0" borderId="274" xfId="53" applyNumberFormat="1" applyFont="1" applyBorder="1" applyAlignment="1">
      <alignment/>
    </xf>
    <xf numFmtId="38" fontId="0" fillId="0" borderId="275" xfId="60" applyFont="1" applyBorder="1" applyAlignment="1">
      <alignment/>
    </xf>
    <xf numFmtId="38" fontId="0" fillId="0" borderId="276" xfId="60" applyFont="1" applyBorder="1" applyAlignment="1">
      <alignment/>
    </xf>
    <xf numFmtId="38" fontId="0" fillId="0" borderId="277" xfId="60" applyFont="1" applyBorder="1" applyAlignment="1">
      <alignment/>
    </xf>
    <xf numFmtId="178" fontId="0" fillId="0" borderId="278" xfId="53" applyNumberFormat="1" applyFont="1" applyBorder="1" applyAlignment="1">
      <alignment/>
    </xf>
    <xf numFmtId="0" fontId="0" fillId="0" borderId="47" xfId="87" applyFont="1" applyBorder="1">
      <alignment/>
      <protection/>
    </xf>
    <xf numFmtId="0" fontId="19" fillId="37" borderId="80" xfId="82" applyFont="1" applyFill="1" applyBorder="1" applyAlignment="1">
      <alignment horizontal="center" wrapText="1"/>
      <protection/>
    </xf>
    <xf numFmtId="0" fontId="19" fillId="37" borderId="81" xfId="82" applyFont="1" applyFill="1" applyBorder="1" applyAlignment="1">
      <alignment horizontal="center" wrapText="1"/>
      <protection/>
    </xf>
    <xf numFmtId="0" fontId="19" fillId="37" borderId="279" xfId="82" applyFont="1" applyFill="1" applyBorder="1" applyAlignment="1">
      <alignment horizontal="center" wrapText="1"/>
      <protection/>
    </xf>
    <xf numFmtId="0" fontId="19" fillId="37" borderId="79" xfId="82" applyFont="1" applyFill="1" applyBorder="1" applyAlignment="1">
      <alignment horizontal="center" wrapText="1"/>
      <protection/>
    </xf>
    <xf numFmtId="0" fontId="19" fillId="37" borderId="280" xfId="82" applyFont="1" applyFill="1" applyBorder="1" applyAlignment="1">
      <alignment horizontal="center" wrapText="1"/>
      <protection/>
    </xf>
    <xf numFmtId="0" fontId="0" fillId="0" borderId="115" xfId="88" applyFont="1" applyBorder="1" applyAlignment="1">
      <alignment horizontal="center"/>
      <protection/>
    </xf>
    <xf numFmtId="3" fontId="0" fillId="0" borderId="281" xfId="83" applyNumberFormat="1" applyFont="1" applyFill="1" applyBorder="1" applyAlignment="1">
      <alignment/>
      <protection/>
    </xf>
    <xf numFmtId="38" fontId="0" fillId="0" borderId="189" xfId="60" applyFont="1" applyBorder="1" applyAlignment="1" quotePrefix="1">
      <alignment/>
    </xf>
    <xf numFmtId="0" fontId="0" fillId="0" borderId="282" xfId="87" applyFont="1" applyBorder="1">
      <alignment/>
      <protection/>
    </xf>
    <xf numFmtId="179" fontId="0" fillId="0" borderId="283" xfId="0" applyNumberFormat="1" applyFont="1" applyFill="1" applyBorder="1" applyAlignment="1">
      <alignment horizontal="right"/>
    </xf>
    <xf numFmtId="179" fontId="0" fillId="0" borderId="284" xfId="0" applyNumberFormat="1" applyFont="1" applyFill="1" applyBorder="1" applyAlignment="1">
      <alignment horizontal="right"/>
    </xf>
    <xf numFmtId="0" fontId="0" fillId="0" borderId="282" xfId="89" applyFont="1" applyBorder="1">
      <alignment/>
      <protection/>
    </xf>
    <xf numFmtId="179" fontId="0" fillId="0" borderId="283" xfId="0" applyNumberFormat="1" applyFont="1" applyFill="1" applyBorder="1" applyAlignment="1">
      <alignment horizontal="right"/>
    </xf>
    <xf numFmtId="179" fontId="0" fillId="0" borderId="284" xfId="0" applyNumberFormat="1" applyFont="1" applyFill="1" applyBorder="1" applyAlignment="1">
      <alignment horizontal="right"/>
    </xf>
    <xf numFmtId="38" fontId="0" fillId="0" borderId="214" xfId="60" applyFont="1" applyBorder="1" applyAlignment="1">
      <alignment/>
    </xf>
    <xf numFmtId="179" fontId="0" fillId="0" borderId="285" xfId="0" applyNumberFormat="1" applyFont="1" applyFill="1" applyBorder="1" applyAlignment="1">
      <alignment horizontal="right"/>
    </xf>
    <xf numFmtId="38" fontId="0" fillId="0" borderId="282" xfId="60" applyFont="1" applyBorder="1" applyAlignment="1">
      <alignment/>
    </xf>
    <xf numFmtId="179" fontId="0" fillId="0" borderId="76" xfId="0" applyNumberFormat="1" applyFont="1" applyFill="1" applyBorder="1" applyAlignment="1">
      <alignment horizontal="right"/>
    </xf>
    <xf numFmtId="38" fontId="0" fillId="0" borderId="286" xfId="60" applyFont="1" applyBorder="1" applyAlignment="1">
      <alignment/>
    </xf>
    <xf numFmtId="179" fontId="0" fillId="0" borderId="2" xfId="0" applyNumberFormat="1" applyFont="1" applyFill="1" applyBorder="1" applyAlignment="1">
      <alignment horizontal="right"/>
    </xf>
    <xf numFmtId="38" fontId="15" fillId="41" borderId="57" xfId="60" applyFont="1" applyFill="1" applyBorder="1" applyAlignment="1">
      <alignment horizontal="center"/>
    </xf>
    <xf numFmtId="0" fontId="58" fillId="0" borderId="44" xfId="87" applyFont="1" applyBorder="1">
      <alignment/>
      <protection/>
    </xf>
    <xf numFmtId="0" fontId="58" fillId="0" borderId="119" xfId="87" applyFont="1" applyBorder="1">
      <alignment/>
      <protection/>
    </xf>
    <xf numFmtId="0" fontId="58" fillId="0" borderId="230" xfId="87" applyFont="1" applyBorder="1">
      <alignment/>
      <protection/>
    </xf>
    <xf numFmtId="185" fontId="57" fillId="0" borderId="101" xfId="0" applyNumberFormat="1" applyFont="1" applyFill="1" applyBorder="1" applyAlignment="1" quotePrefix="1">
      <alignment horizontal="right"/>
    </xf>
    <xf numFmtId="185" fontId="57" fillId="0" borderId="106" xfId="0" applyNumberFormat="1" applyFont="1" applyFill="1" applyBorder="1" applyAlignment="1" quotePrefix="1">
      <alignment horizontal="right"/>
    </xf>
    <xf numFmtId="0" fontId="58" fillId="0" borderId="92" xfId="87" applyFont="1" applyBorder="1">
      <alignment/>
      <protection/>
    </xf>
    <xf numFmtId="38" fontId="58" fillId="0" borderId="112" xfId="60" applyFont="1" applyBorder="1" applyAlignment="1">
      <alignment/>
    </xf>
    <xf numFmtId="38" fontId="58" fillId="0" borderId="119" xfId="60" applyFont="1" applyBorder="1" applyAlignment="1">
      <alignment/>
    </xf>
    <xf numFmtId="38" fontId="58" fillId="0" borderId="92" xfId="60" applyFont="1" applyBorder="1" applyAlignment="1">
      <alignment/>
    </xf>
    <xf numFmtId="0" fontId="58" fillId="0" borderId="44" xfId="89" applyFont="1" applyBorder="1">
      <alignment/>
      <protection/>
    </xf>
    <xf numFmtId="0" fontId="58" fillId="0" borderId="101" xfId="89" applyFont="1" applyBorder="1">
      <alignment/>
      <protection/>
    </xf>
    <xf numFmtId="38" fontId="0" fillId="0" borderId="287" xfId="60" applyFont="1" applyBorder="1" applyAlignment="1">
      <alignment/>
    </xf>
    <xf numFmtId="0" fontId="58" fillId="0" borderId="92" xfId="89" applyFont="1" applyBorder="1">
      <alignment/>
      <protection/>
    </xf>
    <xf numFmtId="3" fontId="19" fillId="37" borderId="279" xfId="82" applyNumberFormat="1" applyFont="1" applyFill="1" applyBorder="1" applyAlignment="1">
      <alignment horizontal="center" wrapText="1"/>
      <protection/>
    </xf>
    <xf numFmtId="3" fontId="18" fillId="0" borderId="268" xfId="60" applyNumberFormat="1" applyFont="1" applyBorder="1" applyAlignment="1">
      <alignment/>
    </xf>
    <xf numFmtId="3" fontId="18" fillId="0" borderId="32" xfId="60" applyNumberFormat="1" applyFont="1" applyBorder="1" applyAlignment="1">
      <alignment/>
    </xf>
    <xf numFmtId="3" fontId="18" fillId="0" borderId="36" xfId="60" applyNumberFormat="1" applyFont="1" applyBorder="1" applyAlignment="1">
      <alignment/>
    </xf>
    <xf numFmtId="3" fontId="18" fillId="0" borderId="40" xfId="60" applyNumberFormat="1" applyFont="1" applyBorder="1" applyAlignment="1">
      <alignment/>
    </xf>
    <xf numFmtId="0" fontId="15" fillId="0" borderId="0" xfId="83" applyFont="1" applyAlignment="1">
      <alignment horizontal="center"/>
      <protection/>
    </xf>
    <xf numFmtId="0" fontId="16" fillId="34" borderId="58" xfId="81" applyFont="1" applyFill="1" applyBorder="1" applyAlignment="1">
      <alignment horizontal="center"/>
      <protection/>
    </xf>
    <xf numFmtId="0" fontId="16" fillId="34" borderId="59" xfId="81" applyFont="1" applyFill="1" applyBorder="1" applyAlignment="1">
      <alignment horizontal="center"/>
      <protection/>
    </xf>
    <xf numFmtId="0" fontId="16" fillId="37" borderId="58" xfId="87" applyFont="1" applyFill="1" applyBorder="1" applyAlignment="1">
      <alignment horizontal="center"/>
      <protection/>
    </xf>
    <xf numFmtId="0" fontId="16" fillId="37" borderId="59" xfId="87" applyFont="1" applyFill="1" applyBorder="1" applyAlignment="1">
      <alignment horizontal="center"/>
      <protection/>
    </xf>
    <xf numFmtId="0" fontId="0" fillId="0" borderId="59" xfId="87" applyFont="1" applyBorder="1">
      <alignment/>
      <protection/>
    </xf>
    <xf numFmtId="0" fontId="16" fillId="42" borderId="58" xfId="84" applyFont="1" applyFill="1" applyBorder="1" applyAlignment="1">
      <alignment horizontal="center" vertical="center"/>
      <protection/>
    </xf>
    <xf numFmtId="0" fontId="16" fillId="42" borderId="59" xfId="84" applyFont="1" applyFill="1" applyBorder="1" applyAlignment="1">
      <alignment horizontal="center" vertical="center"/>
      <protection/>
    </xf>
    <xf numFmtId="0" fontId="16" fillId="42" borderId="60" xfId="84" applyFont="1" applyFill="1" applyBorder="1" applyAlignment="1">
      <alignment horizontal="center" vertical="center"/>
      <protection/>
    </xf>
    <xf numFmtId="0" fontId="16" fillId="42" borderId="59" xfId="84" applyFont="1" applyFill="1" applyBorder="1" applyAlignment="1">
      <alignment horizontal="center"/>
      <protection/>
    </xf>
    <xf numFmtId="0" fontId="16" fillId="42" borderId="58" xfId="84" applyFont="1" applyFill="1" applyBorder="1" applyAlignment="1">
      <alignment horizontal="center"/>
      <protection/>
    </xf>
    <xf numFmtId="0" fontId="16" fillId="44" borderId="59" xfId="89" applyFont="1" applyFill="1" applyBorder="1" applyAlignment="1">
      <alignment horizontal="center"/>
      <protection/>
    </xf>
    <xf numFmtId="0" fontId="16" fillId="44" borderId="58" xfId="89" applyFont="1" applyFill="1" applyBorder="1" applyAlignment="1">
      <alignment horizontal="center" vertical="center" wrapText="1"/>
      <protection/>
    </xf>
    <xf numFmtId="0" fontId="16" fillId="44" borderId="59" xfId="89" applyFont="1" applyFill="1" applyBorder="1" applyAlignment="1">
      <alignment horizontal="center" vertical="center" wrapText="1"/>
      <protection/>
    </xf>
    <xf numFmtId="0" fontId="16" fillId="44" borderId="60" xfId="89" applyFont="1" applyFill="1" applyBorder="1" applyAlignment="1">
      <alignment horizontal="center" vertical="center" wrapText="1"/>
      <protection/>
    </xf>
    <xf numFmtId="0" fontId="16" fillId="40" borderId="58" xfId="86" applyFont="1" applyFill="1" applyBorder="1" applyAlignment="1">
      <alignment horizontal="center" vertical="center" wrapText="1"/>
      <protection/>
    </xf>
    <xf numFmtId="0" fontId="16" fillId="40" borderId="59" xfId="86" applyFont="1" applyFill="1" applyBorder="1" applyAlignment="1">
      <alignment horizontal="center" vertical="center" wrapText="1"/>
      <protection/>
    </xf>
    <xf numFmtId="0" fontId="16" fillId="40" borderId="60" xfId="86" applyFont="1" applyFill="1" applyBorder="1" applyAlignment="1">
      <alignment horizontal="center" vertical="center" wrapText="1"/>
      <protection/>
    </xf>
    <xf numFmtId="0" fontId="16" fillId="40" borderId="58" xfId="86" applyFont="1" applyFill="1" applyBorder="1" applyAlignment="1">
      <alignment horizontal="center"/>
      <protection/>
    </xf>
    <xf numFmtId="0" fontId="16" fillId="40" borderId="59" xfId="86" applyFont="1" applyFill="1" applyBorder="1" applyAlignment="1">
      <alignment horizontal="center"/>
      <protection/>
    </xf>
    <xf numFmtId="0" fontId="16" fillId="46" borderId="58" xfId="85" applyFont="1" applyFill="1" applyBorder="1" applyAlignment="1">
      <alignment horizontal="center"/>
      <protection/>
    </xf>
    <xf numFmtId="0" fontId="16" fillId="46" borderId="59" xfId="85" applyFont="1" applyFill="1" applyBorder="1" applyAlignment="1">
      <alignment horizontal="center"/>
      <protection/>
    </xf>
    <xf numFmtId="0" fontId="0" fillId="0" borderId="59" xfId="85" applyFont="1" applyBorder="1">
      <alignment/>
      <protection/>
    </xf>
    <xf numFmtId="0" fontId="16" fillId="46" borderId="58" xfId="85" applyFont="1" applyFill="1" applyBorder="1" applyAlignment="1">
      <alignment horizontal="center" vertical="center" wrapText="1"/>
      <protection/>
    </xf>
    <xf numFmtId="0" fontId="16" fillId="46" borderId="59" xfId="85" applyFont="1" applyFill="1" applyBorder="1" applyAlignment="1">
      <alignment horizontal="center" vertical="center" wrapText="1"/>
      <protection/>
    </xf>
    <xf numFmtId="0" fontId="16" fillId="46" borderId="60" xfId="85" applyFont="1" applyFill="1" applyBorder="1" applyAlignment="1">
      <alignment horizontal="center" vertical="center" wrapText="1"/>
      <protection/>
    </xf>
    <xf numFmtId="0" fontId="16" fillId="48" borderId="70" xfId="88" applyFont="1" applyFill="1" applyBorder="1" applyAlignment="1">
      <alignment horizontal="center" vertical="center" wrapText="1"/>
      <protection/>
    </xf>
    <xf numFmtId="0" fontId="16" fillId="48" borderId="71" xfId="88" applyFont="1" applyFill="1" applyBorder="1" applyAlignment="1">
      <alignment horizontal="center" vertical="center" wrapText="1"/>
      <protection/>
    </xf>
    <xf numFmtId="0" fontId="16" fillId="48" borderId="116" xfId="88" applyFont="1" applyFill="1" applyBorder="1" applyAlignment="1">
      <alignment horizontal="center" vertical="center" wrapText="1"/>
      <protection/>
    </xf>
    <xf numFmtId="0" fontId="16" fillId="48" borderId="70" xfId="88" applyFont="1" applyFill="1" applyBorder="1" applyAlignment="1">
      <alignment horizontal="center"/>
      <protection/>
    </xf>
    <xf numFmtId="0" fontId="16" fillId="48" borderId="71" xfId="88" applyFont="1" applyFill="1" applyBorder="1" applyAlignment="1">
      <alignment horizontal="center"/>
      <protection/>
    </xf>
    <xf numFmtId="0" fontId="0" fillId="0" borderId="71" xfId="88" applyFont="1" applyBorder="1" applyAlignment="1">
      <alignment vertical="center" wrapText="1"/>
      <protection/>
    </xf>
    <xf numFmtId="0" fontId="0" fillId="0" borderId="116" xfId="88" applyFont="1" applyBorder="1" applyAlignment="1">
      <alignment vertical="center" wrapText="1"/>
      <protection/>
    </xf>
    <xf numFmtId="178" fontId="16" fillId="48" borderId="288" xfId="53" applyNumberFormat="1" applyFont="1" applyFill="1" applyBorder="1" applyAlignment="1">
      <alignment horizontal="center"/>
    </xf>
    <xf numFmtId="178" fontId="16" fillId="48" borderId="289" xfId="53" applyNumberFormat="1" applyFont="1" applyFill="1" applyBorder="1" applyAlignment="1">
      <alignment horizontal="center"/>
    </xf>
    <xf numFmtId="178" fontId="16" fillId="48" borderId="290" xfId="53" applyNumberFormat="1" applyFont="1" applyFill="1" applyBorder="1" applyAlignment="1">
      <alignment horizontal="center"/>
    </xf>
    <xf numFmtId="178" fontId="16" fillId="48" borderId="291" xfId="53" applyNumberFormat="1" applyFont="1" applyFill="1" applyBorder="1" applyAlignment="1">
      <alignment horizontal="center"/>
    </xf>
    <xf numFmtId="6" fontId="16" fillId="48" borderId="70" xfId="69" applyFont="1" applyFill="1" applyBorder="1" applyAlignment="1">
      <alignment horizontal="center"/>
    </xf>
    <xf numFmtId="6" fontId="16" fillId="48" borderId="71" xfId="69" applyFont="1" applyFill="1" applyBorder="1" applyAlignment="1">
      <alignment horizontal="center"/>
    </xf>
    <xf numFmtId="0" fontId="16" fillId="34" borderId="237" xfId="80" applyNumberFormat="1" applyFont="1" applyFill="1" applyBorder="1" applyAlignment="1">
      <alignment horizontal="center"/>
      <protection/>
    </xf>
    <xf numFmtId="0" fontId="16" fillId="34" borderId="128" xfId="80" applyNumberFormat="1" applyFont="1" applyFill="1" applyBorder="1" applyAlignment="1">
      <alignment horizontal="center"/>
      <protection/>
    </xf>
    <xf numFmtId="0" fontId="0" fillId="0" borderId="89" xfId="53" applyNumberFormat="1" applyFont="1" applyBorder="1" applyAlignment="1">
      <alignment horizontal="center"/>
    </xf>
    <xf numFmtId="0" fontId="0" fillId="0" borderId="119" xfId="53" applyNumberFormat="1" applyFont="1" applyBorder="1" applyAlignment="1">
      <alignment horizontal="center"/>
    </xf>
    <xf numFmtId="0" fontId="0" fillId="0" borderId="24" xfId="53" applyNumberFormat="1" applyFont="1" applyBorder="1" applyAlignment="1">
      <alignment horizontal="center"/>
    </xf>
    <xf numFmtId="0" fontId="0" fillId="0" borderId="292" xfId="53" applyNumberFormat="1" applyFont="1" applyBorder="1" applyAlignment="1">
      <alignment horizontal="center"/>
    </xf>
    <xf numFmtId="0" fontId="0" fillId="0" borderId="109"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20" fontId="15" fillId="0" borderId="0" xfId="80" applyNumberFormat="1" applyFont="1" applyAlignment="1">
      <alignment horizontal="center"/>
      <protection/>
    </xf>
    <xf numFmtId="0" fontId="15" fillId="0" borderId="0" xfId="80" applyFont="1" applyAlignment="1">
      <alignment horizontal="center"/>
      <protection/>
    </xf>
    <xf numFmtId="0" fontId="0" fillId="0" borderId="293" xfId="53" applyNumberFormat="1" applyFont="1" applyBorder="1" applyAlignment="1">
      <alignment horizontal="center"/>
    </xf>
    <xf numFmtId="0" fontId="0" fillId="0" borderId="294" xfId="53" applyNumberFormat="1" applyFont="1" applyBorder="1" applyAlignment="1">
      <alignment horizontal="center"/>
    </xf>
    <xf numFmtId="0" fontId="0" fillId="0" borderId="295" xfId="53" applyNumberFormat="1" applyFont="1" applyBorder="1" applyAlignment="1">
      <alignment horizontal="center"/>
    </xf>
    <xf numFmtId="0" fontId="0" fillId="0" borderId="296" xfId="53" applyNumberFormat="1" applyFont="1" applyBorder="1" applyAlignment="1">
      <alignment horizontal="center"/>
    </xf>
    <xf numFmtId="0" fontId="0" fillId="0" borderId="188" xfId="53" applyNumberFormat="1" applyFont="1" applyBorder="1" applyAlignment="1">
      <alignment horizontal="center"/>
    </xf>
    <xf numFmtId="0" fontId="0" fillId="0" borderId="247" xfId="53" applyNumberFormat="1" applyFont="1" applyBorder="1" applyAlignment="1">
      <alignment horizontal="center"/>
    </xf>
    <xf numFmtId="0" fontId="0" fillId="0" borderId="169" xfId="53" applyNumberFormat="1" applyFont="1" applyBorder="1" applyAlignment="1">
      <alignment horizontal="center"/>
    </xf>
    <xf numFmtId="0" fontId="0" fillId="0" borderId="28" xfId="53" applyNumberFormat="1" applyFont="1" applyBorder="1" applyAlignment="1">
      <alignment horizontal="center"/>
    </xf>
    <xf numFmtId="0" fontId="15" fillId="33" borderId="297" xfId="80" applyNumberFormat="1" applyFont="1" applyFill="1" applyBorder="1" applyAlignment="1">
      <alignment horizontal="center"/>
      <protection/>
    </xf>
    <xf numFmtId="0" fontId="15" fillId="33" borderId="298" xfId="80" applyNumberFormat="1" applyFont="1" applyFill="1" applyBorder="1" applyAlignment="1">
      <alignment horizontal="center"/>
      <protection/>
    </xf>
    <xf numFmtId="0" fontId="16" fillId="34" borderId="29" xfId="80" applyNumberFormat="1" applyFont="1" applyFill="1" applyBorder="1" applyAlignment="1">
      <alignment horizontal="left"/>
      <protection/>
    </xf>
    <xf numFmtId="0" fontId="16" fillId="34" borderId="2" xfId="80" applyNumberFormat="1" applyFont="1" applyFill="1" applyBorder="1" applyAlignment="1">
      <alignment horizontal="left"/>
      <protection/>
    </xf>
    <xf numFmtId="0" fontId="16" fillId="34" borderId="228" xfId="80" applyNumberFormat="1" applyFont="1" applyFill="1" applyBorder="1" applyAlignment="1">
      <alignment horizontal="left"/>
      <protection/>
    </xf>
    <xf numFmtId="0" fontId="16" fillId="34" borderId="15" xfId="80" applyNumberFormat="1" applyFont="1" applyFill="1" applyBorder="1" applyAlignment="1">
      <alignment horizontal="left"/>
      <protection/>
    </xf>
    <xf numFmtId="0" fontId="16" fillId="34" borderId="16" xfId="80" applyNumberFormat="1" applyFont="1" applyFill="1" applyBorder="1" applyAlignment="1">
      <alignment horizontal="left"/>
      <protection/>
    </xf>
    <xf numFmtId="0" fontId="16" fillId="34" borderId="128" xfId="80" applyNumberFormat="1" applyFont="1" applyFill="1" applyBorder="1" applyAlignment="1">
      <alignment horizontal="left"/>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 6" xfId="76"/>
    <cellStyle name="標準 7" xfId="77"/>
    <cellStyle name="標準 8" xfId="78"/>
    <cellStyle name="標準_Sheet1" xfId="79"/>
    <cellStyle name="標準_Sheet2" xfId="80"/>
    <cellStyle name="標準_Sheet3" xfId="81"/>
    <cellStyle name="標準_Sheet4" xfId="82"/>
    <cellStyle name="標準_Sheet5" xfId="83"/>
    <cellStyle name="標準_県央" xfId="84"/>
    <cellStyle name="標準_県西" xfId="85"/>
    <cellStyle name="標準_県南" xfId="86"/>
    <cellStyle name="標準_県北" xfId="87"/>
    <cellStyle name="標準_資金別" xfId="88"/>
    <cellStyle name="標準_鹿行" xfId="89"/>
    <cellStyle name="Followed Hyperlink"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8.emf" /><Relationship Id="rId3"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6.emf" /><Relationship Id="rId3" Type="http://schemas.openxmlformats.org/officeDocument/2006/relationships/image" Target="../media/image24.emf" /><Relationship Id="rId4" Type="http://schemas.openxmlformats.org/officeDocument/2006/relationships/image" Target="../media/image13.emf" /><Relationship Id="rId5" Type="http://schemas.openxmlformats.org/officeDocument/2006/relationships/image" Target="../media/image16.emf" /><Relationship Id="rId6"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31</xdr:row>
      <xdr:rowOff>19050</xdr:rowOff>
    </xdr:from>
    <xdr:to>
      <xdr:col>3</xdr:col>
      <xdr:colOff>447675</xdr:colOff>
      <xdr:row>34</xdr:row>
      <xdr:rowOff>9525</xdr:rowOff>
    </xdr:to>
    <xdr:pic>
      <xdr:nvPicPr>
        <xdr:cNvPr id="1" name="CommandButton1"/>
        <xdr:cNvPicPr preferRelativeResize="1">
          <a:picLocks noChangeAspect="1"/>
        </xdr:cNvPicPr>
      </xdr:nvPicPr>
      <xdr:blipFill>
        <a:blip r:embed="rId1"/>
        <a:stretch>
          <a:fillRect/>
        </a:stretch>
      </xdr:blipFill>
      <xdr:spPr>
        <a:xfrm>
          <a:off x="1371600" y="6477000"/>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200900"/>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195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33</xdr:row>
      <xdr:rowOff>95250</xdr:rowOff>
    </xdr:from>
    <xdr:to>
      <xdr:col>18</xdr:col>
      <xdr:colOff>47625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4201775" y="6248400"/>
          <a:ext cx="1123950" cy="428625"/>
        </a:xfrm>
        <a:prstGeom prst="rect">
          <a:avLst/>
        </a:prstGeom>
        <a:noFill/>
        <a:ln w="9525" cmpd="sng">
          <a:noFill/>
        </a:ln>
      </xdr:spPr>
    </xdr:pic>
    <xdr:clientData/>
  </xdr:twoCellAnchor>
  <xdr:twoCellAnchor editAs="oneCell">
    <xdr:from>
      <xdr:col>2</xdr:col>
      <xdr:colOff>9525</xdr:colOff>
      <xdr:row>99</xdr:row>
      <xdr:rowOff>28575</xdr:rowOff>
    </xdr:from>
    <xdr:to>
      <xdr:col>3</xdr:col>
      <xdr:colOff>285750</xdr:colOff>
      <xdr:row>102</xdr:row>
      <xdr:rowOff>0</xdr:rowOff>
    </xdr:to>
    <xdr:pic>
      <xdr:nvPicPr>
        <xdr:cNvPr id="2" name="CommandButton2"/>
        <xdr:cNvPicPr preferRelativeResize="1">
          <a:picLocks noChangeAspect="1"/>
        </xdr:cNvPicPr>
      </xdr:nvPicPr>
      <xdr:blipFill>
        <a:blip r:embed="rId2"/>
        <a:stretch>
          <a:fillRect/>
        </a:stretch>
      </xdr:blipFill>
      <xdr:spPr>
        <a:xfrm>
          <a:off x="1095375" y="18335625"/>
          <a:ext cx="1209675" cy="485775"/>
        </a:xfrm>
        <a:prstGeom prst="rect">
          <a:avLst/>
        </a:prstGeom>
        <a:noFill/>
        <a:ln w="9525" cmpd="sng">
          <a:noFill/>
        </a:ln>
      </xdr:spPr>
    </xdr:pic>
    <xdr:clientData/>
  </xdr:twoCellAnchor>
  <xdr:twoCellAnchor editAs="oneCell">
    <xdr:from>
      <xdr:col>4</xdr:col>
      <xdr:colOff>9525</xdr:colOff>
      <xdr:row>99</xdr:row>
      <xdr:rowOff>38100</xdr:rowOff>
    </xdr:from>
    <xdr:to>
      <xdr:col>5</xdr:col>
      <xdr:colOff>638175</xdr:colOff>
      <xdr:row>101</xdr:row>
      <xdr:rowOff>161925</xdr:rowOff>
    </xdr:to>
    <xdr:pic>
      <xdr:nvPicPr>
        <xdr:cNvPr id="3" name="CommandButton3"/>
        <xdr:cNvPicPr preferRelativeResize="1">
          <a:picLocks noChangeAspect="1"/>
        </xdr:cNvPicPr>
      </xdr:nvPicPr>
      <xdr:blipFill>
        <a:blip r:embed="rId3"/>
        <a:stretch>
          <a:fillRect/>
        </a:stretch>
      </xdr:blipFill>
      <xdr:spPr>
        <a:xfrm>
          <a:off x="2962275" y="1834515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142875</xdr:colOff>
      <xdr:row>35</xdr:row>
      <xdr:rowOff>28575</xdr:rowOff>
    </xdr:from>
    <xdr:to>
      <xdr:col>16</xdr:col>
      <xdr:colOff>600075</xdr:colOff>
      <xdr:row>37</xdr:row>
      <xdr:rowOff>76200</xdr:rowOff>
    </xdr:to>
    <xdr:pic>
      <xdr:nvPicPr>
        <xdr:cNvPr id="1" name="CommandButton1"/>
        <xdr:cNvPicPr preferRelativeResize="1">
          <a:picLocks noChangeAspect="1"/>
        </xdr:cNvPicPr>
      </xdr:nvPicPr>
      <xdr:blipFill>
        <a:blip r:embed="rId1"/>
        <a:stretch>
          <a:fillRect/>
        </a:stretch>
      </xdr:blipFill>
      <xdr:spPr>
        <a:xfrm>
          <a:off x="13363575" y="6543675"/>
          <a:ext cx="1143000" cy="428625"/>
        </a:xfrm>
        <a:prstGeom prst="rect">
          <a:avLst/>
        </a:prstGeom>
        <a:noFill/>
        <a:ln w="9525" cmpd="sng">
          <a:noFill/>
        </a:ln>
      </xdr:spPr>
    </xdr:pic>
    <xdr:clientData/>
  </xdr:twoCellAnchor>
  <xdr:twoCellAnchor editAs="oneCell">
    <xdr:from>
      <xdr:col>0</xdr:col>
      <xdr:colOff>304800</xdr:colOff>
      <xdr:row>97</xdr:row>
      <xdr:rowOff>28575</xdr:rowOff>
    </xdr:from>
    <xdr:to>
      <xdr:col>2</xdr:col>
      <xdr:colOff>428625</xdr:colOff>
      <xdr:row>99</xdr:row>
      <xdr:rowOff>142875</xdr:rowOff>
    </xdr:to>
    <xdr:pic>
      <xdr:nvPicPr>
        <xdr:cNvPr id="2" name="CommandButton2"/>
        <xdr:cNvPicPr preferRelativeResize="1">
          <a:picLocks noChangeAspect="1"/>
        </xdr:cNvPicPr>
      </xdr:nvPicPr>
      <xdr:blipFill>
        <a:blip r:embed="rId2"/>
        <a:stretch>
          <a:fillRect/>
        </a:stretch>
      </xdr:blipFill>
      <xdr:spPr>
        <a:xfrm>
          <a:off x="304800" y="17964150"/>
          <a:ext cx="1209675" cy="485775"/>
        </a:xfrm>
        <a:prstGeom prst="rect">
          <a:avLst/>
        </a:prstGeom>
        <a:noFill/>
        <a:ln w="9525" cmpd="sng">
          <a:noFill/>
        </a:ln>
      </xdr:spPr>
    </xdr:pic>
    <xdr:clientData/>
  </xdr:twoCellAnchor>
  <xdr:twoCellAnchor editAs="oneCell">
    <xdr:from>
      <xdr:col>3</xdr:col>
      <xdr:colOff>95250</xdr:colOff>
      <xdr:row>97</xdr:row>
      <xdr:rowOff>38100</xdr:rowOff>
    </xdr:from>
    <xdr:to>
      <xdr:col>4</xdr:col>
      <xdr:colOff>762000</xdr:colOff>
      <xdr:row>99</xdr:row>
      <xdr:rowOff>133350</xdr:rowOff>
    </xdr:to>
    <xdr:pic>
      <xdr:nvPicPr>
        <xdr:cNvPr id="3" name="CommandButton3"/>
        <xdr:cNvPicPr preferRelativeResize="1">
          <a:picLocks noChangeAspect="1"/>
        </xdr:cNvPicPr>
      </xdr:nvPicPr>
      <xdr:blipFill>
        <a:blip r:embed="rId3"/>
        <a:stretch>
          <a:fillRect/>
        </a:stretch>
      </xdr:blipFill>
      <xdr:spPr>
        <a:xfrm>
          <a:off x="2114550" y="17973675"/>
          <a:ext cx="16002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542925</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6496050"/>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409825" y="6524625"/>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714750" y="6524625"/>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076825" y="6524625"/>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486525" y="6524625"/>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180975</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200900"/>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53</xdr:row>
      <xdr:rowOff>161925</xdr:rowOff>
    </xdr:from>
    <xdr:to>
      <xdr:col>4</xdr:col>
      <xdr:colOff>295275</xdr:colOff>
      <xdr:row>56</xdr:row>
      <xdr:rowOff>9525</xdr:rowOff>
    </xdr:to>
    <xdr:pic>
      <xdr:nvPicPr>
        <xdr:cNvPr id="1" name="CommandButton1"/>
        <xdr:cNvPicPr preferRelativeResize="1">
          <a:picLocks noChangeAspect="1"/>
        </xdr:cNvPicPr>
      </xdr:nvPicPr>
      <xdr:blipFill>
        <a:blip r:embed="rId1"/>
        <a:stretch>
          <a:fillRect/>
        </a:stretch>
      </xdr:blipFill>
      <xdr:spPr>
        <a:xfrm>
          <a:off x="2390775" y="9363075"/>
          <a:ext cx="962025" cy="361950"/>
        </a:xfrm>
        <a:prstGeom prst="rect">
          <a:avLst/>
        </a:prstGeom>
        <a:noFill/>
        <a:ln w="9525" cmpd="sng">
          <a:noFill/>
        </a:ln>
      </xdr:spPr>
    </xdr:pic>
    <xdr:clientData/>
  </xdr:twoCellAnchor>
  <xdr:twoCellAnchor editAs="oneCell">
    <xdr:from>
      <xdr:col>4</xdr:col>
      <xdr:colOff>619125</xdr:colOff>
      <xdr:row>54</xdr:row>
      <xdr:rowOff>0</xdr:rowOff>
    </xdr:from>
    <xdr:to>
      <xdr:col>6</xdr:col>
      <xdr:colOff>390525</xdr:colOff>
      <xdr:row>56</xdr:row>
      <xdr:rowOff>9525</xdr:rowOff>
    </xdr:to>
    <xdr:pic>
      <xdr:nvPicPr>
        <xdr:cNvPr id="2" name="CommandButton2"/>
        <xdr:cNvPicPr preferRelativeResize="1">
          <a:picLocks noChangeAspect="1"/>
        </xdr:cNvPicPr>
      </xdr:nvPicPr>
      <xdr:blipFill>
        <a:blip r:embed="rId2"/>
        <a:stretch>
          <a:fillRect/>
        </a:stretch>
      </xdr:blipFill>
      <xdr:spPr>
        <a:xfrm>
          <a:off x="3676650" y="9372600"/>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39</xdr:row>
      <xdr:rowOff>133350</xdr:rowOff>
    </xdr:from>
    <xdr:to>
      <xdr:col>4</xdr:col>
      <xdr:colOff>333375</xdr:colOff>
      <xdr:row>41</xdr:row>
      <xdr:rowOff>152400</xdr:rowOff>
    </xdr:to>
    <xdr:pic>
      <xdr:nvPicPr>
        <xdr:cNvPr id="1" name="CommandButton1"/>
        <xdr:cNvPicPr preferRelativeResize="1">
          <a:picLocks noChangeAspect="1"/>
        </xdr:cNvPicPr>
      </xdr:nvPicPr>
      <xdr:blipFill>
        <a:blip r:embed="rId1"/>
        <a:stretch>
          <a:fillRect/>
        </a:stretch>
      </xdr:blipFill>
      <xdr:spPr>
        <a:xfrm>
          <a:off x="2381250" y="6934200"/>
          <a:ext cx="1009650" cy="361950"/>
        </a:xfrm>
        <a:prstGeom prst="rect">
          <a:avLst/>
        </a:prstGeom>
        <a:noFill/>
        <a:ln w="9525" cmpd="sng">
          <a:noFill/>
        </a:ln>
      </xdr:spPr>
    </xdr:pic>
    <xdr:clientData/>
  </xdr:twoCellAnchor>
  <xdr:twoCellAnchor editAs="oneCell">
    <xdr:from>
      <xdr:col>5</xdr:col>
      <xdr:colOff>0</xdr:colOff>
      <xdr:row>39</xdr:row>
      <xdr:rowOff>152400</xdr:rowOff>
    </xdr:from>
    <xdr:to>
      <xdr:col>6</xdr:col>
      <xdr:colOff>504825</xdr:colOff>
      <xdr:row>41</xdr:row>
      <xdr:rowOff>152400</xdr:rowOff>
    </xdr:to>
    <xdr:pic>
      <xdr:nvPicPr>
        <xdr:cNvPr id="2" name="CommandButton2"/>
        <xdr:cNvPicPr preferRelativeResize="1">
          <a:picLocks noChangeAspect="1"/>
        </xdr:cNvPicPr>
      </xdr:nvPicPr>
      <xdr:blipFill>
        <a:blip r:embed="rId2"/>
        <a:stretch>
          <a:fillRect/>
        </a:stretch>
      </xdr:blipFill>
      <xdr:spPr>
        <a:xfrm>
          <a:off x="3743325" y="6953250"/>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362200" y="6000750"/>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733800" y="6010275"/>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79</xdr:row>
      <xdr:rowOff>19050</xdr:rowOff>
    </xdr:from>
    <xdr:to>
      <xdr:col>4</xdr:col>
      <xdr:colOff>361950</xdr:colOff>
      <xdr:row>81</xdr:row>
      <xdr:rowOff>66675</xdr:rowOff>
    </xdr:to>
    <xdr:pic>
      <xdr:nvPicPr>
        <xdr:cNvPr id="1" name="CommandButton1"/>
        <xdr:cNvPicPr preferRelativeResize="1">
          <a:picLocks noChangeAspect="1"/>
        </xdr:cNvPicPr>
      </xdr:nvPicPr>
      <xdr:blipFill>
        <a:blip r:embed="rId1"/>
        <a:stretch>
          <a:fillRect/>
        </a:stretch>
      </xdr:blipFill>
      <xdr:spPr>
        <a:xfrm>
          <a:off x="2390775" y="13677900"/>
          <a:ext cx="1028700" cy="390525"/>
        </a:xfrm>
        <a:prstGeom prst="rect">
          <a:avLst/>
        </a:prstGeom>
        <a:noFill/>
        <a:ln w="9525" cmpd="sng">
          <a:noFill/>
        </a:ln>
      </xdr:spPr>
    </xdr:pic>
    <xdr:clientData/>
  </xdr:twoCellAnchor>
  <xdr:twoCellAnchor editAs="oneCell">
    <xdr:from>
      <xdr:col>5</xdr:col>
      <xdr:colOff>0</xdr:colOff>
      <xdr:row>79</xdr:row>
      <xdr:rowOff>9525</xdr:rowOff>
    </xdr:from>
    <xdr:to>
      <xdr:col>6</xdr:col>
      <xdr:colOff>400050</xdr:colOff>
      <xdr:row>81</xdr:row>
      <xdr:rowOff>76200</xdr:rowOff>
    </xdr:to>
    <xdr:pic>
      <xdr:nvPicPr>
        <xdr:cNvPr id="2" name="CommandButton2"/>
        <xdr:cNvPicPr preferRelativeResize="1">
          <a:picLocks noChangeAspect="1"/>
        </xdr:cNvPicPr>
      </xdr:nvPicPr>
      <xdr:blipFill>
        <a:blip r:embed="rId2"/>
        <a:stretch>
          <a:fillRect/>
        </a:stretch>
      </xdr:blipFill>
      <xdr:spPr>
        <a:xfrm>
          <a:off x="3743325" y="13668375"/>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59</xdr:row>
      <xdr:rowOff>85725</xdr:rowOff>
    </xdr:from>
    <xdr:to>
      <xdr:col>4</xdr:col>
      <xdr:colOff>295275</xdr:colOff>
      <xdr:row>61</xdr:row>
      <xdr:rowOff>76200</xdr:rowOff>
    </xdr:to>
    <xdr:pic>
      <xdr:nvPicPr>
        <xdr:cNvPr id="1" name="CommandButton1"/>
        <xdr:cNvPicPr preferRelativeResize="1">
          <a:picLocks noChangeAspect="1"/>
        </xdr:cNvPicPr>
      </xdr:nvPicPr>
      <xdr:blipFill>
        <a:blip r:embed="rId1"/>
        <a:stretch>
          <a:fillRect/>
        </a:stretch>
      </xdr:blipFill>
      <xdr:spPr>
        <a:xfrm>
          <a:off x="2371725" y="10315575"/>
          <a:ext cx="981075" cy="333375"/>
        </a:xfrm>
        <a:prstGeom prst="rect">
          <a:avLst/>
        </a:prstGeom>
        <a:noFill/>
        <a:ln w="9525" cmpd="sng">
          <a:noFill/>
        </a:ln>
      </xdr:spPr>
    </xdr:pic>
    <xdr:clientData/>
  </xdr:twoCellAnchor>
  <xdr:twoCellAnchor editAs="oneCell">
    <xdr:from>
      <xdr:col>5</xdr:col>
      <xdr:colOff>0</xdr:colOff>
      <xdr:row>59</xdr:row>
      <xdr:rowOff>85725</xdr:rowOff>
    </xdr:from>
    <xdr:to>
      <xdr:col>6</xdr:col>
      <xdr:colOff>419100</xdr:colOff>
      <xdr:row>61</xdr:row>
      <xdr:rowOff>66675</xdr:rowOff>
    </xdr:to>
    <xdr:pic>
      <xdr:nvPicPr>
        <xdr:cNvPr id="2" name="CommandButton2"/>
        <xdr:cNvPicPr preferRelativeResize="1">
          <a:picLocks noChangeAspect="1"/>
        </xdr:cNvPicPr>
      </xdr:nvPicPr>
      <xdr:blipFill>
        <a:blip r:embed="rId2"/>
        <a:stretch>
          <a:fillRect/>
        </a:stretch>
      </xdr:blipFill>
      <xdr:spPr>
        <a:xfrm>
          <a:off x="3743325" y="10315575"/>
          <a:ext cx="11049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A40"/>
  <sheetViews>
    <sheetView tabSelected="1" zoomScalePageLayoutView="0" workbookViewId="0" topLeftCell="A1">
      <pane xSplit="1" ySplit="3" topLeftCell="B16" activePane="bottomRight" state="frozen"/>
      <selection pane="topLeft" activeCell="B30" sqref="B30"/>
      <selection pane="topRight" activeCell="B30" sqref="B30"/>
      <selection pane="bottomLeft" activeCell="B30" sqref="B30"/>
      <selection pane="bottomRight" activeCell="B8" sqref="B8"/>
    </sheetView>
  </sheetViews>
  <sheetFormatPr defaultColWidth="9.00390625" defaultRowHeight="13.5"/>
  <sheetData>
    <row r="1" spans="1:27" ht="17.25">
      <c r="A1" s="26"/>
      <c r="B1" s="26"/>
      <c r="C1" s="26"/>
      <c r="E1" s="27" t="s">
        <v>38</v>
      </c>
      <c r="F1" s="26"/>
      <c r="H1" s="27"/>
      <c r="I1" s="27"/>
      <c r="J1" s="26"/>
      <c r="K1" s="26"/>
      <c r="L1" s="26"/>
      <c r="M1" s="26"/>
      <c r="N1" s="26"/>
      <c r="O1" s="26"/>
      <c r="P1" s="26"/>
      <c r="Q1" s="26"/>
      <c r="R1" s="26"/>
      <c r="S1" s="26"/>
      <c r="T1" s="26"/>
      <c r="U1" s="26"/>
      <c r="V1" s="26"/>
      <c r="W1" s="26"/>
      <c r="X1" s="26"/>
      <c r="Y1" s="26"/>
      <c r="Z1" s="26"/>
      <c r="AA1" s="26"/>
    </row>
    <row r="2" spans="1:27" ht="14.25" thickBot="1">
      <c r="A2" s="28"/>
      <c r="B2" s="28"/>
      <c r="C2" s="28"/>
      <c r="D2" s="28"/>
      <c r="E2" s="28"/>
      <c r="F2" s="28"/>
      <c r="G2" s="28"/>
      <c r="H2" s="28"/>
      <c r="I2" s="28"/>
      <c r="J2" s="28"/>
      <c r="K2" s="28" t="s">
        <v>0</v>
      </c>
      <c r="L2" s="28"/>
      <c r="M2" s="28"/>
      <c r="O2" s="28"/>
      <c r="P2" s="28"/>
      <c r="Q2" s="28"/>
      <c r="R2" s="28"/>
      <c r="S2" s="28"/>
      <c r="T2" s="28"/>
      <c r="U2" s="28"/>
      <c r="V2" s="26"/>
      <c r="W2" s="26"/>
      <c r="X2" s="26"/>
      <c r="Y2" s="26"/>
      <c r="Z2" s="26"/>
      <c r="AA2" s="26"/>
    </row>
    <row r="3" spans="1:27" ht="30.75" customHeight="1" thickBot="1" thickTop="1">
      <c r="A3" s="29"/>
      <c r="B3" s="789" t="s">
        <v>167</v>
      </c>
      <c r="C3" s="790" t="s">
        <v>168</v>
      </c>
      <c r="D3" s="790" t="s">
        <v>169</v>
      </c>
      <c r="E3" s="790" t="s">
        <v>170</v>
      </c>
      <c r="F3" s="790" t="s">
        <v>171</v>
      </c>
      <c r="G3" s="790" t="s">
        <v>172</v>
      </c>
      <c r="H3" s="790" t="s">
        <v>173</v>
      </c>
      <c r="I3" s="790" t="s">
        <v>174</v>
      </c>
      <c r="J3" s="790" t="s">
        <v>175</v>
      </c>
      <c r="K3" s="791" t="s">
        <v>176</v>
      </c>
      <c r="P3" s="26"/>
      <c r="Q3" s="26"/>
      <c r="R3" s="26"/>
      <c r="S3" s="26"/>
      <c r="T3" s="26"/>
      <c r="U3" s="26"/>
      <c r="V3" s="26"/>
      <c r="W3" s="26"/>
      <c r="X3" s="26"/>
      <c r="Y3" s="26"/>
      <c r="Z3" s="26"/>
      <c r="AA3" s="26"/>
    </row>
    <row r="4" spans="1:27" ht="13.5" customHeight="1" thickTop="1">
      <c r="A4" s="30" t="s">
        <v>39</v>
      </c>
      <c r="B4" s="31">
        <v>13985</v>
      </c>
      <c r="C4" s="32">
        <v>14185</v>
      </c>
      <c r="D4" s="32">
        <v>17025</v>
      </c>
      <c r="E4" s="32">
        <v>15532</v>
      </c>
      <c r="F4" s="32">
        <v>15797</v>
      </c>
      <c r="G4" s="32">
        <v>16018</v>
      </c>
      <c r="H4" s="32">
        <v>16249</v>
      </c>
      <c r="I4" s="32">
        <v>15741</v>
      </c>
      <c r="J4" s="32">
        <v>18295</v>
      </c>
      <c r="K4" s="768">
        <v>18812</v>
      </c>
      <c r="P4" s="26"/>
      <c r="Q4" s="26"/>
      <c r="R4" s="26"/>
      <c r="S4" s="26"/>
      <c r="T4" s="26"/>
      <c r="U4" s="26"/>
      <c r="V4" s="26"/>
      <c r="W4" s="26"/>
      <c r="X4" s="26"/>
      <c r="Y4" s="26"/>
      <c r="Z4" s="26"/>
      <c r="AA4" s="26"/>
    </row>
    <row r="5" spans="1:27" ht="13.5">
      <c r="A5" s="33" t="s">
        <v>40</v>
      </c>
      <c r="B5" s="34">
        <v>9977</v>
      </c>
      <c r="C5" s="35">
        <v>9054</v>
      </c>
      <c r="D5" s="35">
        <v>11434</v>
      </c>
      <c r="E5" s="35">
        <v>13321</v>
      </c>
      <c r="F5" s="35">
        <v>16118</v>
      </c>
      <c r="G5" s="35">
        <v>17012</v>
      </c>
      <c r="H5" s="35">
        <v>16244</v>
      </c>
      <c r="I5" s="35">
        <v>17175</v>
      </c>
      <c r="J5" s="35">
        <v>13898</v>
      </c>
      <c r="K5" s="36">
        <v>11206</v>
      </c>
      <c r="P5" s="26"/>
      <c r="Q5" s="26"/>
      <c r="R5" s="26"/>
      <c r="S5" s="26"/>
      <c r="T5" s="26"/>
      <c r="U5" s="26"/>
      <c r="V5" s="26"/>
      <c r="W5" s="26"/>
      <c r="X5" s="26"/>
      <c r="Y5" s="26"/>
      <c r="Z5" s="26"/>
      <c r="AA5" s="26"/>
    </row>
    <row r="6" spans="1:27" ht="13.5">
      <c r="A6" s="33" t="s">
        <v>41</v>
      </c>
      <c r="B6" s="34">
        <v>337</v>
      </c>
      <c r="C6" s="35">
        <v>347</v>
      </c>
      <c r="D6" s="35">
        <v>355</v>
      </c>
      <c r="E6" s="35">
        <v>717</v>
      </c>
      <c r="F6" s="35">
        <v>703</v>
      </c>
      <c r="G6" s="35">
        <v>921</v>
      </c>
      <c r="H6" s="35">
        <v>1007</v>
      </c>
      <c r="I6" s="35">
        <v>625</v>
      </c>
      <c r="J6" s="35">
        <v>362</v>
      </c>
      <c r="K6" s="36">
        <v>730</v>
      </c>
      <c r="P6" s="26"/>
      <c r="Q6" s="26"/>
      <c r="R6" s="26"/>
      <c r="S6" s="26"/>
      <c r="T6" s="26"/>
      <c r="U6" s="26"/>
      <c r="V6" s="26"/>
      <c r="W6" s="26"/>
      <c r="X6" s="26"/>
      <c r="Y6" s="26"/>
      <c r="Z6" s="26"/>
      <c r="AA6" s="26"/>
    </row>
    <row r="7" spans="1:27" ht="14.25" thickBot="1">
      <c r="A7" s="37" t="s">
        <v>42</v>
      </c>
      <c r="B7" s="38">
        <v>2245</v>
      </c>
      <c r="C7" s="39">
        <v>3434</v>
      </c>
      <c r="D7" s="39">
        <v>3908</v>
      </c>
      <c r="E7" s="39">
        <v>5063</v>
      </c>
      <c r="F7" s="39">
        <v>6531</v>
      </c>
      <c r="G7" s="39">
        <v>8849</v>
      </c>
      <c r="H7" s="39">
        <v>6699</v>
      </c>
      <c r="I7" s="39">
        <v>4526</v>
      </c>
      <c r="J7" s="39">
        <v>4981</v>
      </c>
      <c r="K7" s="40">
        <v>5932</v>
      </c>
      <c r="P7" s="26"/>
      <c r="Q7" s="26"/>
      <c r="R7" s="26"/>
      <c r="S7" s="26"/>
      <c r="T7" s="26"/>
      <c r="U7" s="26"/>
      <c r="V7" s="26"/>
      <c r="W7" s="26"/>
      <c r="X7" s="26"/>
      <c r="Y7" s="26"/>
      <c r="Z7" s="26"/>
      <c r="AA7" s="26"/>
    </row>
    <row r="8" spans="1:27" ht="15" thickBot="1" thickTop="1">
      <c r="A8" s="41" t="s">
        <v>43</v>
      </c>
      <c r="B8" s="42">
        <v>26544</v>
      </c>
      <c r="C8" s="43">
        <v>27020</v>
      </c>
      <c r="D8" s="43">
        <v>32722</v>
      </c>
      <c r="E8" s="43">
        <v>34633</v>
      </c>
      <c r="F8" s="43">
        <v>39149</v>
      </c>
      <c r="G8" s="43">
        <v>42800</v>
      </c>
      <c r="H8" s="43">
        <v>40199</v>
      </c>
      <c r="I8" s="43">
        <v>38067</v>
      </c>
      <c r="J8" s="43">
        <v>37536</v>
      </c>
      <c r="K8" s="44">
        <v>36680</v>
      </c>
      <c r="P8" s="26"/>
      <c r="Q8" s="26"/>
      <c r="R8" s="26"/>
      <c r="S8" s="26"/>
      <c r="T8" s="26"/>
      <c r="U8" s="26"/>
      <c r="V8" s="26"/>
      <c r="W8" s="26"/>
      <c r="X8" s="26"/>
      <c r="Y8" s="26"/>
      <c r="Z8" s="26"/>
      <c r="AA8" s="26"/>
    </row>
    <row r="9" spans="1:27" ht="15" thickBot="1" thickTop="1">
      <c r="A9" s="45"/>
      <c r="B9" s="28"/>
      <c r="C9" s="28"/>
      <c r="D9" s="28"/>
      <c r="E9" s="28"/>
      <c r="F9" s="28"/>
      <c r="G9" s="28"/>
      <c r="H9" s="28"/>
      <c r="I9" s="28"/>
      <c r="J9" s="28"/>
      <c r="K9" s="28"/>
      <c r="L9" s="28"/>
      <c r="M9" s="28"/>
      <c r="N9" s="28"/>
      <c r="O9" s="28"/>
      <c r="P9" s="28"/>
      <c r="Q9" s="28"/>
      <c r="R9" s="28"/>
      <c r="S9" s="28"/>
      <c r="T9" s="28"/>
      <c r="U9" s="28"/>
      <c r="V9" s="26"/>
      <c r="W9" s="26"/>
      <c r="X9" s="26"/>
      <c r="Y9" s="26"/>
      <c r="Z9" s="26"/>
      <c r="AA9" s="26"/>
    </row>
    <row r="10" spans="1:27" ht="30.75" customHeight="1" thickBot="1" thickTop="1">
      <c r="A10" s="769"/>
      <c r="B10" s="789" t="s">
        <v>177</v>
      </c>
      <c r="C10" s="790" t="s">
        <v>178</v>
      </c>
      <c r="D10" s="790" t="s">
        <v>179</v>
      </c>
      <c r="E10" s="792" t="s">
        <v>180</v>
      </c>
      <c r="F10" s="790" t="s">
        <v>181</v>
      </c>
      <c r="G10" s="790" t="s">
        <v>182</v>
      </c>
      <c r="H10" s="790" t="s">
        <v>183</v>
      </c>
      <c r="I10" s="790" t="s">
        <v>184</v>
      </c>
      <c r="J10" s="790" t="s">
        <v>185</v>
      </c>
      <c r="K10" s="791" t="s">
        <v>186</v>
      </c>
      <c r="W10" s="28"/>
      <c r="X10" s="28"/>
      <c r="Y10" s="28"/>
      <c r="Z10" s="28"/>
      <c r="AA10" s="28"/>
    </row>
    <row r="11" spans="1:27" ht="14.25" thickTop="1">
      <c r="A11" s="770" t="s">
        <v>39</v>
      </c>
      <c r="B11" s="31">
        <v>17001</v>
      </c>
      <c r="C11" s="32">
        <v>20367</v>
      </c>
      <c r="D11" s="32">
        <v>14660</v>
      </c>
      <c r="E11" s="774">
        <v>14282</v>
      </c>
      <c r="F11" s="32">
        <v>15296</v>
      </c>
      <c r="G11" s="32">
        <v>14245</v>
      </c>
      <c r="H11" s="48">
        <v>12686</v>
      </c>
      <c r="I11" s="32">
        <v>12231</v>
      </c>
      <c r="J11" s="32">
        <v>12461</v>
      </c>
      <c r="K11" s="771">
        <v>12187</v>
      </c>
      <c r="W11" s="28"/>
      <c r="X11" s="28"/>
      <c r="Y11" s="28"/>
      <c r="Z11" s="28"/>
      <c r="AA11" s="28"/>
    </row>
    <row r="12" spans="1:27" ht="13.5">
      <c r="A12" s="33" t="s">
        <v>40</v>
      </c>
      <c r="B12" s="34">
        <v>10697</v>
      </c>
      <c r="C12" s="35">
        <v>10975</v>
      </c>
      <c r="D12" s="35">
        <v>10691</v>
      </c>
      <c r="E12" s="51">
        <v>9699</v>
      </c>
      <c r="F12" s="35">
        <v>8846</v>
      </c>
      <c r="G12" s="35">
        <v>7662</v>
      </c>
      <c r="H12" s="35">
        <v>9204</v>
      </c>
      <c r="I12" s="35">
        <v>8744</v>
      </c>
      <c r="J12" s="51">
        <v>8360</v>
      </c>
      <c r="K12" s="36">
        <v>8411</v>
      </c>
      <c r="W12" s="28"/>
      <c r="X12" s="28"/>
      <c r="Y12" s="28"/>
      <c r="Z12" s="28"/>
      <c r="AA12" s="28"/>
    </row>
    <row r="13" spans="1:27" ht="13.5">
      <c r="A13" s="33" t="s">
        <v>41</v>
      </c>
      <c r="B13" s="34">
        <v>525</v>
      </c>
      <c r="C13" s="35">
        <v>417</v>
      </c>
      <c r="D13" s="35">
        <v>463</v>
      </c>
      <c r="E13" s="51">
        <v>217</v>
      </c>
      <c r="F13" s="35">
        <v>243</v>
      </c>
      <c r="G13" s="35">
        <v>129</v>
      </c>
      <c r="H13" s="35">
        <v>119</v>
      </c>
      <c r="I13" s="35">
        <v>191</v>
      </c>
      <c r="J13" s="35">
        <v>280</v>
      </c>
      <c r="K13" s="772">
        <v>219</v>
      </c>
      <c r="W13" s="28"/>
      <c r="X13" s="28"/>
      <c r="Y13" s="28"/>
      <c r="Z13" s="28"/>
      <c r="AA13" s="28"/>
    </row>
    <row r="14" spans="1:27" ht="14.25" thickBot="1">
      <c r="A14" s="37" t="s">
        <v>42</v>
      </c>
      <c r="B14" s="38">
        <v>4107</v>
      </c>
      <c r="C14" s="39">
        <v>3350</v>
      </c>
      <c r="D14" s="39">
        <v>2659</v>
      </c>
      <c r="E14" s="775">
        <v>2317</v>
      </c>
      <c r="F14" s="39">
        <v>2010</v>
      </c>
      <c r="G14" s="39">
        <v>1808</v>
      </c>
      <c r="H14" s="39">
        <v>1739</v>
      </c>
      <c r="I14" s="39">
        <v>1715</v>
      </c>
      <c r="J14" s="39">
        <v>2333</v>
      </c>
      <c r="K14" s="773">
        <v>2643</v>
      </c>
      <c r="W14" s="28"/>
      <c r="X14" s="28"/>
      <c r="Y14" s="28"/>
      <c r="Z14" s="28"/>
      <c r="AA14" s="28"/>
    </row>
    <row r="15" spans="1:27" ht="15" thickBot="1" thickTop="1">
      <c r="A15" s="41" t="s">
        <v>43</v>
      </c>
      <c r="B15" s="42">
        <v>32330</v>
      </c>
      <c r="C15" s="43">
        <v>35109</v>
      </c>
      <c r="D15" s="43">
        <v>28473</v>
      </c>
      <c r="E15" s="776">
        <v>26515</v>
      </c>
      <c r="F15" s="43">
        <v>26395</v>
      </c>
      <c r="G15" s="43">
        <v>23844</v>
      </c>
      <c r="H15" s="56">
        <v>23748</v>
      </c>
      <c r="I15" s="43">
        <v>22881</v>
      </c>
      <c r="J15" s="43">
        <v>23434</v>
      </c>
      <c r="K15" s="44">
        <v>23460</v>
      </c>
      <c r="W15" s="28"/>
      <c r="X15" s="28"/>
      <c r="Y15" s="28"/>
      <c r="Z15" s="28"/>
      <c r="AA15" s="28"/>
    </row>
    <row r="16" spans="1:27" ht="15" thickBot="1" thickTop="1">
      <c r="A16" s="28"/>
      <c r="B16" s="28"/>
      <c r="C16" s="28"/>
      <c r="D16" s="28"/>
      <c r="E16" s="28"/>
      <c r="F16" s="28"/>
      <c r="G16" s="28"/>
      <c r="H16" s="28"/>
      <c r="I16" s="28"/>
      <c r="J16" s="28"/>
      <c r="K16" s="28"/>
      <c r="L16" s="28"/>
      <c r="M16" s="28"/>
      <c r="N16" s="28"/>
      <c r="O16" s="28"/>
      <c r="P16" s="28"/>
      <c r="Q16" s="28"/>
      <c r="R16" s="28"/>
      <c r="S16" s="28"/>
      <c r="T16" s="28"/>
      <c r="U16" s="28"/>
      <c r="V16" s="26"/>
      <c r="W16" s="26"/>
      <c r="X16" s="26"/>
      <c r="Y16" s="26"/>
      <c r="Z16" s="26"/>
      <c r="AA16" s="26"/>
    </row>
    <row r="17" spans="1:25" ht="30.75" customHeight="1" thickBot="1" thickTop="1">
      <c r="A17" s="46"/>
      <c r="B17" s="790" t="s">
        <v>187</v>
      </c>
      <c r="C17" s="790" t="s">
        <v>188</v>
      </c>
      <c r="D17" s="790" t="s">
        <v>189</v>
      </c>
      <c r="E17" s="790" t="s">
        <v>190</v>
      </c>
      <c r="F17" s="790" t="s">
        <v>191</v>
      </c>
      <c r="G17" s="790" t="s">
        <v>192</v>
      </c>
      <c r="H17" s="790" t="s">
        <v>193</v>
      </c>
      <c r="I17" s="793" t="s">
        <v>194</v>
      </c>
      <c r="J17" s="790" t="s">
        <v>195</v>
      </c>
      <c r="K17" s="823" t="s">
        <v>196</v>
      </c>
      <c r="N17" s="28"/>
      <c r="O17" s="28"/>
      <c r="P17" s="28"/>
      <c r="Q17" s="28"/>
      <c r="R17" s="28"/>
      <c r="S17" s="28"/>
      <c r="T17" s="26"/>
      <c r="U17" s="26"/>
      <c r="V17" s="26"/>
      <c r="W17" s="26"/>
      <c r="X17" s="26"/>
      <c r="Y17" s="26"/>
    </row>
    <row r="18" spans="1:25" ht="14.25" thickTop="1">
      <c r="A18" s="47" t="s">
        <v>39</v>
      </c>
      <c r="B18" s="149">
        <v>12649</v>
      </c>
      <c r="C18" s="49">
        <v>12710</v>
      </c>
      <c r="D18" s="49">
        <v>11114</v>
      </c>
      <c r="E18" s="149">
        <v>11189</v>
      </c>
      <c r="F18" s="49">
        <v>9272</v>
      </c>
      <c r="G18" s="49">
        <v>10647</v>
      </c>
      <c r="H18" s="48">
        <v>11242</v>
      </c>
      <c r="I18" s="149">
        <v>11445</v>
      </c>
      <c r="J18" s="32">
        <v>12200</v>
      </c>
      <c r="K18" s="824">
        <v>9400</v>
      </c>
      <c r="N18" s="28"/>
      <c r="O18" s="28"/>
      <c r="P18" s="28"/>
      <c r="Q18" s="28"/>
      <c r="R18" s="28"/>
      <c r="S18" s="28"/>
      <c r="T18" s="26"/>
      <c r="U18" s="26"/>
      <c r="V18" s="26"/>
      <c r="W18" s="26"/>
      <c r="X18" s="26"/>
      <c r="Y18" s="26"/>
    </row>
    <row r="19" spans="1:25" ht="13.5">
      <c r="A19" s="50" t="s">
        <v>40</v>
      </c>
      <c r="B19" s="150">
        <v>9472</v>
      </c>
      <c r="C19" s="35">
        <v>9464</v>
      </c>
      <c r="D19" s="35">
        <v>8553</v>
      </c>
      <c r="E19" s="150">
        <v>9410</v>
      </c>
      <c r="F19" s="35">
        <v>7167</v>
      </c>
      <c r="G19" s="35">
        <v>6965</v>
      </c>
      <c r="H19" s="35">
        <v>6385</v>
      </c>
      <c r="I19" s="150">
        <v>8593</v>
      </c>
      <c r="J19" s="35">
        <v>8932</v>
      </c>
      <c r="K19" s="825">
        <v>8348</v>
      </c>
      <c r="N19" s="28"/>
      <c r="O19" s="28"/>
      <c r="P19" s="28"/>
      <c r="Q19" s="28"/>
      <c r="R19" s="28"/>
      <c r="S19" s="28"/>
      <c r="T19" s="26"/>
      <c r="U19" s="26"/>
      <c r="V19" s="26"/>
      <c r="W19" s="26"/>
      <c r="X19" s="26"/>
      <c r="Y19" s="26"/>
    </row>
    <row r="20" spans="1:25" ht="13.5">
      <c r="A20" s="50" t="s">
        <v>41</v>
      </c>
      <c r="B20" s="151">
        <v>143</v>
      </c>
      <c r="C20" s="52">
        <v>94</v>
      </c>
      <c r="D20" s="52">
        <v>100</v>
      </c>
      <c r="E20" s="151">
        <v>110</v>
      </c>
      <c r="F20" s="52">
        <v>132</v>
      </c>
      <c r="G20" s="52">
        <v>280</v>
      </c>
      <c r="H20" s="52">
        <v>112</v>
      </c>
      <c r="I20" s="151">
        <v>47</v>
      </c>
      <c r="J20" s="35">
        <v>155</v>
      </c>
      <c r="K20" s="825">
        <v>36</v>
      </c>
      <c r="N20" s="28"/>
      <c r="O20" s="28"/>
      <c r="P20" s="28"/>
      <c r="Q20" s="28"/>
      <c r="R20" s="28"/>
      <c r="S20" s="28"/>
      <c r="T20" s="26"/>
      <c r="U20" s="26"/>
      <c r="V20" s="26"/>
      <c r="W20" s="26"/>
      <c r="X20" s="26"/>
      <c r="Y20" s="26"/>
    </row>
    <row r="21" spans="1:25" ht="14.25" thickBot="1">
      <c r="A21" s="53" t="s">
        <v>42</v>
      </c>
      <c r="B21" s="152">
        <v>6449</v>
      </c>
      <c r="C21" s="54">
        <v>5930</v>
      </c>
      <c r="D21" s="54">
        <v>5513</v>
      </c>
      <c r="E21" s="152">
        <v>2743</v>
      </c>
      <c r="F21" s="54">
        <v>1595</v>
      </c>
      <c r="G21" s="54">
        <v>2066</v>
      </c>
      <c r="H21" s="54">
        <v>2193</v>
      </c>
      <c r="I21" s="152">
        <v>2145</v>
      </c>
      <c r="J21" s="39">
        <v>3080</v>
      </c>
      <c r="K21" s="826">
        <v>4162</v>
      </c>
      <c r="N21" s="28"/>
      <c r="O21" s="28"/>
      <c r="P21" s="28"/>
      <c r="Q21" s="28"/>
      <c r="R21" s="28"/>
      <c r="S21" s="28"/>
      <c r="T21" s="26"/>
      <c r="U21" s="26"/>
      <c r="V21" s="26"/>
      <c r="W21" s="26"/>
      <c r="X21" s="26"/>
      <c r="Y21" s="26"/>
    </row>
    <row r="22" spans="1:25" ht="15" thickBot="1" thickTop="1">
      <c r="A22" s="55" t="s">
        <v>43</v>
      </c>
      <c r="B22" s="153">
        <v>28713</v>
      </c>
      <c r="C22" s="43">
        <v>28198</v>
      </c>
      <c r="D22" s="43">
        <f>SUM(D18:D21)</f>
        <v>25280</v>
      </c>
      <c r="E22" s="153">
        <v>23452</v>
      </c>
      <c r="F22" s="43">
        <f>SUM(F18:F21)</f>
        <v>18166</v>
      </c>
      <c r="G22" s="43">
        <f>SUM(G18:G21)</f>
        <v>19958</v>
      </c>
      <c r="H22" s="43">
        <f>SUM(H18:H21)</f>
        <v>19932</v>
      </c>
      <c r="I22" s="153">
        <f>SUM(I18:I21)</f>
        <v>22230</v>
      </c>
      <c r="J22" s="43">
        <v>24367</v>
      </c>
      <c r="K22" s="827">
        <v>21946</v>
      </c>
      <c r="N22" s="28"/>
      <c r="O22" s="28"/>
      <c r="P22" s="28"/>
      <c r="Q22" s="28"/>
      <c r="R22" s="28"/>
      <c r="S22" s="28"/>
      <c r="T22" s="26"/>
      <c r="U22" s="26"/>
      <c r="V22" s="26"/>
      <c r="W22" s="26"/>
      <c r="X22" s="26"/>
      <c r="Y22" s="26"/>
    </row>
    <row r="23" spans="1:27" ht="15" thickBot="1" thickTop="1">
      <c r="A23" s="746"/>
      <c r="G23" s="26"/>
      <c r="H23" s="26"/>
      <c r="I23" s="26"/>
      <c r="J23" s="26"/>
      <c r="L23" s="26"/>
      <c r="N23" s="26"/>
      <c r="P23" s="26"/>
      <c r="Q23" s="26"/>
      <c r="R23" s="26"/>
      <c r="S23" s="26"/>
      <c r="T23" s="26"/>
      <c r="U23" s="26"/>
      <c r="V23" s="26"/>
      <c r="W23" s="26"/>
      <c r="X23" s="26"/>
      <c r="Y23" s="26"/>
      <c r="Z23" s="26"/>
      <c r="AA23" s="26"/>
    </row>
    <row r="24" spans="1:27" ht="30.75" customHeight="1" thickBot="1" thickTop="1">
      <c r="A24" s="46"/>
      <c r="B24" s="793" t="s">
        <v>203</v>
      </c>
      <c r="C24" s="791" t="s">
        <v>212</v>
      </c>
      <c r="G24" s="26"/>
      <c r="H24" s="26"/>
      <c r="I24" s="26"/>
      <c r="J24" s="26"/>
      <c r="L24" s="26"/>
      <c r="N24" s="26"/>
      <c r="P24" s="26"/>
      <c r="Q24" s="26"/>
      <c r="R24" s="26"/>
      <c r="S24" s="26"/>
      <c r="T24" s="26"/>
      <c r="U24" s="26"/>
      <c r="V24" s="26"/>
      <c r="W24" s="26"/>
      <c r="X24" s="26"/>
      <c r="Y24" s="26"/>
      <c r="Z24" s="26"/>
      <c r="AA24" s="26"/>
    </row>
    <row r="25" spans="1:27" ht="14.25" thickTop="1">
      <c r="A25" s="47" t="s">
        <v>39</v>
      </c>
      <c r="B25" s="149">
        <v>9557</v>
      </c>
      <c r="C25" s="771">
        <v>9606</v>
      </c>
      <c r="G25" s="26"/>
      <c r="H25" s="26"/>
      <c r="I25" s="26"/>
      <c r="J25" s="26"/>
      <c r="L25" s="26"/>
      <c r="N25" s="26"/>
      <c r="P25" s="26"/>
      <c r="Q25" s="26"/>
      <c r="R25" s="26"/>
      <c r="S25" s="26"/>
      <c r="T25" s="26"/>
      <c r="U25" s="26"/>
      <c r="V25" s="26"/>
      <c r="W25" s="26"/>
      <c r="X25" s="26"/>
      <c r="Y25" s="26"/>
      <c r="Z25" s="26"/>
      <c r="AA25" s="26"/>
    </row>
    <row r="26" spans="1:27" ht="13.5">
      <c r="A26" s="50" t="s">
        <v>40</v>
      </c>
      <c r="B26" s="150">
        <v>9136</v>
      </c>
      <c r="C26" s="36">
        <v>9517</v>
      </c>
      <c r="D26" s="26"/>
      <c r="E26" s="26"/>
      <c r="F26" s="26"/>
      <c r="G26" s="26"/>
      <c r="H26" s="26"/>
      <c r="I26" s="26"/>
      <c r="J26" s="26"/>
      <c r="L26" s="26"/>
      <c r="N26" s="26"/>
      <c r="P26" s="26"/>
      <c r="Q26" s="26"/>
      <c r="R26" s="26"/>
      <c r="S26" s="26"/>
      <c r="T26" s="26"/>
      <c r="U26" s="26"/>
      <c r="V26" s="26"/>
      <c r="W26" s="26"/>
      <c r="X26" s="26"/>
      <c r="Y26" s="26"/>
      <c r="Z26" s="26"/>
      <c r="AA26" s="26"/>
    </row>
    <row r="27" spans="1:27" ht="13.5">
      <c r="A27" s="50" t="s">
        <v>41</v>
      </c>
      <c r="B27" s="151">
        <v>525</v>
      </c>
      <c r="C27" s="772">
        <v>214</v>
      </c>
      <c r="D27" s="26"/>
      <c r="E27" s="26"/>
      <c r="F27" s="26"/>
      <c r="H27" s="26"/>
      <c r="I27" s="26"/>
      <c r="J27" s="26"/>
      <c r="L27" s="26"/>
      <c r="N27" s="26"/>
      <c r="P27" s="26"/>
      <c r="Q27" s="26"/>
      <c r="R27" s="26"/>
      <c r="S27" s="26"/>
      <c r="T27" s="26"/>
      <c r="U27" s="26"/>
      <c r="V27" s="26"/>
      <c r="W27" s="26"/>
      <c r="X27" s="26"/>
      <c r="Y27" s="26"/>
      <c r="Z27" s="26"/>
      <c r="AA27" s="26"/>
    </row>
    <row r="28" spans="1:27" ht="14.25" thickBot="1">
      <c r="A28" s="53" t="s">
        <v>42</v>
      </c>
      <c r="B28" s="152">
        <v>3310</v>
      </c>
      <c r="C28" s="773">
        <v>3468</v>
      </c>
      <c r="D28" s="26"/>
      <c r="E28" s="26"/>
      <c r="F28" s="26"/>
      <c r="H28" s="26"/>
      <c r="I28" s="26"/>
      <c r="J28" s="26"/>
      <c r="L28" s="26"/>
      <c r="N28" s="26"/>
      <c r="P28" s="26"/>
      <c r="Q28" s="26"/>
      <c r="R28" s="26"/>
      <c r="S28" s="26"/>
      <c r="T28" s="26"/>
      <c r="U28" s="26"/>
      <c r="V28" s="26"/>
      <c r="W28" s="26"/>
      <c r="X28" s="26"/>
      <c r="Y28" s="26"/>
      <c r="Z28" s="26"/>
      <c r="AA28" s="26"/>
    </row>
    <row r="29" spans="1:27" ht="15" thickBot="1" thickTop="1">
      <c r="A29" s="55" t="s">
        <v>43</v>
      </c>
      <c r="B29" s="153">
        <v>22528</v>
      </c>
      <c r="C29" s="44">
        <v>22805</v>
      </c>
      <c r="D29" s="26"/>
      <c r="E29" s="26"/>
      <c r="F29" s="26"/>
      <c r="H29" s="26"/>
      <c r="I29" s="26"/>
      <c r="J29" s="26"/>
      <c r="L29" s="26"/>
      <c r="N29" s="26"/>
      <c r="P29" s="26"/>
      <c r="Q29" s="26"/>
      <c r="R29" s="26"/>
      <c r="S29" s="26"/>
      <c r="T29" s="26"/>
      <c r="U29" s="26"/>
      <c r="V29" s="26"/>
      <c r="W29" s="26"/>
      <c r="X29" s="26"/>
      <c r="Y29" s="26"/>
      <c r="Z29" s="26"/>
      <c r="AA29" s="26"/>
    </row>
    <row r="30" spans="1:27" ht="14.25" thickTop="1">
      <c r="A30" s="26"/>
      <c r="G30" s="755" t="s">
        <v>163</v>
      </c>
      <c r="H30" s="26"/>
      <c r="I30" s="26"/>
      <c r="J30" s="26"/>
      <c r="L30" s="26"/>
      <c r="N30" s="26"/>
      <c r="P30" s="26"/>
      <c r="Q30" s="26"/>
      <c r="R30" s="26"/>
      <c r="S30" s="26"/>
      <c r="T30" s="26"/>
      <c r="U30" s="26"/>
      <c r="V30" s="26"/>
      <c r="W30" s="26"/>
      <c r="X30" s="26"/>
      <c r="Y30" s="26"/>
      <c r="Z30" s="26"/>
      <c r="AA30" s="26"/>
    </row>
    <row r="31" spans="8:27" ht="13.5">
      <c r="H31" s="26"/>
      <c r="I31" s="26"/>
      <c r="J31" s="26"/>
      <c r="L31" s="26"/>
      <c r="N31" s="26"/>
      <c r="P31" s="26"/>
      <c r="Q31" s="26"/>
      <c r="R31" s="26"/>
      <c r="S31" s="26"/>
      <c r="T31" s="26"/>
      <c r="U31" s="26"/>
      <c r="V31" s="26"/>
      <c r="W31" s="26"/>
      <c r="X31" s="26"/>
      <c r="Y31" s="26"/>
      <c r="Z31" s="26"/>
      <c r="AA31" s="26"/>
    </row>
    <row r="32" spans="8:27" ht="13.5">
      <c r="H32" s="26"/>
      <c r="I32" s="26"/>
      <c r="J32" s="26"/>
      <c r="K32" s="26"/>
      <c r="L32" s="26"/>
      <c r="M32" s="26"/>
      <c r="N32" s="26"/>
      <c r="O32" s="26"/>
      <c r="P32" s="26"/>
      <c r="Q32" s="26"/>
      <c r="R32" s="26"/>
      <c r="S32" s="26"/>
      <c r="T32" s="26"/>
      <c r="U32" s="26"/>
      <c r="V32" s="26"/>
      <c r="W32" s="26"/>
      <c r="X32" s="26"/>
      <c r="Y32" s="26"/>
      <c r="Z32" s="26"/>
      <c r="AA32" s="26"/>
    </row>
    <row r="33" spans="8:27" ht="13.5">
      <c r="H33" s="26"/>
      <c r="I33" s="26"/>
      <c r="J33" s="26"/>
      <c r="K33" s="26"/>
      <c r="L33" s="26"/>
      <c r="M33" s="26"/>
      <c r="N33" s="26"/>
      <c r="O33" s="26"/>
      <c r="P33" s="26"/>
      <c r="Q33" s="26"/>
      <c r="R33" s="26"/>
      <c r="S33" s="26"/>
      <c r="T33" s="26"/>
      <c r="U33" s="26"/>
      <c r="V33" s="26"/>
      <c r="W33" s="26"/>
      <c r="X33" s="26"/>
      <c r="Y33" s="26"/>
      <c r="Z33" s="26"/>
      <c r="AA33" s="26"/>
    </row>
    <row r="34" spans="8:27" ht="13.5">
      <c r="H34" s="26"/>
      <c r="I34" s="26"/>
      <c r="J34" s="26"/>
      <c r="K34" s="26"/>
      <c r="L34" s="26"/>
      <c r="M34" s="26"/>
      <c r="N34" s="26"/>
      <c r="O34" s="57"/>
      <c r="P34" s="57"/>
      <c r="Q34" s="26"/>
      <c r="R34" s="26"/>
      <c r="S34" s="26"/>
      <c r="T34" s="26"/>
      <c r="U34" s="26"/>
      <c r="V34" s="26"/>
      <c r="W34" s="26"/>
      <c r="X34" s="26"/>
      <c r="Y34" s="26"/>
      <c r="Z34" s="26"/>
      <c r="AA34" s="26"/>
    </row>
    <row r="39" ht="13.5">
      <c r="A39" s="26"/>
    </row>
    <row r="40" ht="13.5">
      <c r="A40" s="26"/>
    </row>
  </sheetData>
  <sheetProtection/>
  <printOptions/>
  <pageMargins left="0.75" right="0.35" top="1" bottom="1" header="0.512" footer="0.51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view="pageBreakPreview" zoomScaleSheetLayoutView="100" zoomScalePageLayoutView="0" workbookViewId="0" topLeftCell="A1">
      <pane xSplit="2" ySplit="3" topLeftCell="K4" activePane="bottomRight" state="frozen"/>
      <selection pane="topLeft" activeCell="B30" sqref="B30"/>
      <selection pane="topRight" activeCell="B30" sqref="B30"/>
      <selection pane="bottomLeft" activeCell="B30" sqref="B30"/>
      <selection pane="bottomRight" activeCell="Q11" sqref="Q11"/>
    </sheetView>
  </sheetViews>
  <sheetFormatPr defaultColWidth="9.00390625" defaultRowHeight="13.5"/>
  <cols>
    <col min="1" max="1" width="13.125" style="170" customWidth="1"/>
    <col min="2" max="15" width="9.00390625" style="170" customWidth="1"/>
    <col min="16" max="16384" width="9.00390625" style="170" customWidth="1"/>
  </cols>
  <sheetData>
    <row r="1" spans="1:15" ht="17.25">
      <c r="A1" s="762"/>
      <c r="B1" s="58" t="s">
        <v>56</v>
      </c>
      <c r="C1" s="58" t="s">
        <v>57</v>
      </c>
      <c r="D1" s="58"/>
      <c r="E1" s="58"/>
      <c r="F1" s="58"/>
      <c r="G1" s="58" t="s">
        <v>208</v>
      </c>
      <c r="H1" s="58"/>
      <c r="I1" s="179"/>
      <c r="J1" s="179"/>
      <c r="K1" s="179"/>
      <c r="L1" s="179"/>
      <c r="M1" s="179"/>
      <c r="N1" s="179"/>
      <c r="O1" s="179"/>
    </row>
    <row r="2" spans="1:15" ht="14.25" thickBot="1">
      <c r="A2" s="230"/>
      <c r="B2" s="179"/>
      <c r="C2" s="179"/>
      <c r="D2" s="179"/>
      <c r="E2" s="179"/>
      <c r="F2" s="179"/>
      <c r="G2" s="179"/>
      <c r="H2" s="179"/>
      <c r="I2" s="179"/>
      <c r="J2" s="179"/>
      <c r="K2" s="179"/>
      <c r="L2" s="179"/>
      <c r="M2" s="179"/>
      <c r="N2" s="179"/>
      <c r="O2" s="179"/>
    </row>
    <row r="3" spans="1:15" ht="18" thickBot="1">
      <c r="A3" s="122" t="s">
        <v>45</v>
      </c>
      <c r="B3" s="123" t="s">
        <v>46</v>
      </c>
      <c r="C3" s="124" t="s">
        <v>1</v>
      </c>
      <c r="D3" s="125" t="s">
        <v>2</v>
      </c>
      <c r="E3" s="125" t="s">
        <v>3</v>
      </c>
      <c r="F3" s="125" t="s">
        <v>4</v>
      </c>
      <c r="G3" s="125" t="s">
        <v>5</v>
      </c>
      <c r="H3" s="125" t="s">
        <v>6</v>
      </c>
      <c r="I3" s="125" t="s">
        <v>7</v>
      </c>
      <c r="J3" s="125" t="s">
        <v>8</v>
      </c>
      <c r="K3" s="125" t="s">
        <v>9</v>
      </c>
      <c r="L3" s="125" t="s">
        <v>10</v>
      </c>
      <c r="M3" s="125" t="s">
        <v>11</v>
      </c>
      <c r="N3" s="126" t="s">
        <v>12</v>
      </c>
      <c r="O3" s="127" t="s">
        <v>47</v>
      </c>
    </row>
    <row r="4" spans="1:15" ht="13.5" customHeight="1" thickTop="1">
      <c r="A4" s="128"/>
      <c r="B4" s="231" t="s">
        <v>49</v>
      </c>
      <c r="C4" s="805">
        <f>IF(C5="","",SUM(C5:C8))</f>
        <v>90</v>
      </c>
      <c r="D4" s="665">
        <f>IF(D5="","",SUM(D5:D8))</f>
        <v>151</v>
      </c>
      <c r="E4" s="665">
        <f aca="true" t="shared" si="0" ref="E4:N4">IF(E5="","",SUM(E5:E8))</f>
        <v>192</v>
      </c>
      <c r="F4" s="665">
        <f t="shared" si="0"/>
        <v>72</v>
      </c>
      <c r="G4" s="665">
        <f t="shared" si="0"/>
        <v>76</v>
      </c>
      <c r="H4" s="665">
        <f t="shared" si="0"/>
        <v>144</v>
      </c>
      <c r="I4" s="665">
        <f t="shared" si="0"/>
        <v>339</v>
      </c>
      <c r="J4" s="665">
        <f t="shared" si="0"/>
        <v>96</v>
      </c>
      <c r="K4" s="665">
        <f t="shared" si="0"/>
        <v>178</v>
      </c>
      <c r="L4" s="665">
        <f t="shared" si="0"/>
        <v>46</v>
      </c>
      <c r="M4" s="665">
        <f t="shared" si="0"/>
        <v>126</v>
      </c>
      <c r="N4" s="665">
        <f t="shared" si="0"/>
        <v>61</v>
      </c>
      <c r="O4" s="686">
        <f>SUM(C4:N4)</f>
        <v>1571</v>
      </c>
    </row>
    <row r="5" spans="1:15" ht="13.5" customHeight="1">
      <c r="A5" s="129"/>
      <c r="B5" s="232" t="s">
        <v>50</v>
      </c>
      <c r="C5" s="798">
        <v>33</v>
      </c>
      <c r="D5" s="667">
        <v>35</v>
      </c>
      <c r="E5" s="667">
        <v>55</v>
      </c>
      <c r="F5" s="662">
        <v>38</v>
      </c>
      <c r="G5" s="667">
        <v>28</v>
      </c>
      <c r="H5" s="667">
        <v>31</v>
      </c>
      <c r="I5" s="667">
        <v>45</v>
      </c>
      <c r="J5" s="667">
        <v>38</v>
      </c>
      <c r="K5" s="667">
        <v>45</v>
      </c>
      <c r="L5" s="667">
        <v>23</v>
      </c>
      <c r="M5" s="667">
        <v>25</v>
      </c>
      <c r="N5" s="682">
        <v>38</v>
      </c>
      <c r="O5" s="687">
        <f aca="true" t="shared" si="1" ref="O5:O58">SUM(C5:N5)</f>
        <v>434</v>
      </c>
    </row>
    <row r="6" spans="1:15" ht="13.5" customHeight="1">
      <c r="A6" s="130" t="s">
        <v>159</v>
      </c>
      <c r="B6" s="232" t="s">
        <v>51</v>
      </c>
      <c r="C6" s="798">
        <v>56</v>
      </c>
      <c r="D6" s="667">
        <v>95</v>
      </c>
      <c r="E6" s="667">
        <v>118</v>
      </c>
      <c r="F6" s="662">
        <v>21</v>
      </c>
      <c r="G6" s="667">
        <v>41</v>
      </c>
      <c r="H6" s="667">
        <v>100</v>
      </c>
      <c r="I6" s="667">
        <v>282</v>
      </c>
      <c r="J6" s="667">
        <v>50</v>
      </c>
      <c r="K6" s="667">
        <v>104</v>
      </c>
      <c r="L6" s="667">
        <v>8</v>
      </c>
      <c r="M6" s="667">
        <v>92</v>
      </c>
      <c r="N6" s="682">
        <v>4</v>
      </c>
      <c r="O6" s="687">
        <f t="shared" si="1"/>
        <v>971</v>
      </c>
    </row>
    <row r="7" spans="1:15" ht="13.5" customHeight="1">
      <c r="A7" s="131"/>
      <c r="B7" s="232" t="s">
        <v>79</v>
      </c>
      <c r="C7" s="798">
        <v>0</v>
      </c>
      <c r="D7" s="667">
        <v>0</v>
      </c>
      <c r="E7" s="667">
        <v>0</v>
      </c>
      <c r="F7" s="662">
        <v>0</v>
      </c>
      <c r="G7" s="667">
        <v>0</v>
      </c>
      <c r="H7" s="667">
        <v>0</v>
      </c>
      <c r="I7" s="667">
        <v>0</v>
      </c>
      <c r="J7" s="667">
        <v>0</v>
      </c>
      <c r="K7" s="667">
        <v>0</v>
      </c>
      <c r="L7" s="667">
        <v>0</v>
      </c>
      <c r="M7" s="667">
        <v>0</v>
      </c>
      <c r="N7" s="682">
        <v>0</v>
      </c>
      <c r="O7" s="687">
        <f t="shared" si="1"/>
        <v>0</v>
      </c>
    </row>
    <row r="8" spans="1:15" ht="13.5" customHeight="1" thickBot="1">
      <c r="A8" s="132"/>
      <c r="B8" s="233" t="s">
        <v>52</v>
      </c>
      <c r="C8" s="799">
        <v>1</v>
      </c>
      <c r="D8" s="670">
        <v>21</v>
      </c>
      <c r="E8" s="670">
        <v>19</v>
      </c>
      <c r="F8" s="663">
        <v>13</v>
      </c>
      <c r="G8" s="670">
        <v>7</v>
      </c>
      <c r="H8" s="670">
        <v>13</v>
      </c>
      <c r="I8" s="670">
        <v>12</v>
      </c>
      <c r="J8" s="670">
        <v>8</v>
      </c>
      <c r="K8" s="670">
        <v>29</v>
      </c>
      <c r="L8" s="670">
        <v>15</v>
      </c>
      <c r="M8" s="670">
        <v>9</v>
      </c>
      <c r="N8" s="683">
        <v>19</v>
      </c>
      <c r="O8" s="688">
        <f t="shared" si="1"/>
        <v>166</v>
      </c>
    </row>
    <row r="9" spans="1:15" ht="13.5" customHeight="1" thickTop="1">
      <c r="A9" s="849" t="s">
        <v>160</v>
      </c>
      <c r="B9" s="234" t="s">
        <v>49</v>
      </c>
      <c r="C9" s="805">
        <f>IF(C10="","",SUM(C10:C13))</f>
        <v>30</v>
      </c>
      <c r="D9" s="665">
        <f>IF(D10="","",SUM(D10:D13))</f>
        <v>16</v>
      </c>
      <c r="E9" s="665">
        <f aca="true" t="shared" si="2" ref="E9:N9">IF(E10="","",SUM(E10:E13))</f>
        <v>23</v>
      </c>
      <c r="F9" s="665">
        <f t="shared" si="2"/>
        <v>28</v>
      </c>
      <c r="G9" s="665">
        <f t="shared" si="2"/>
        <v>73</v>
      </c>
      <c r="H9" s="665">
        <f t="shared" si="2"/>
        <v>33</v>
      </c>
      <c r="I9" s="665">
        <f t="shared" si="2"/>
        <v>34</v>
      </c>
      <c r="J9" s="665">
        <f t="shared" si="2"/>
        <v>32</v>
      </c>
      <c r="K9" s="665">
        <f t="shared" si="2"/>
        <v>36</v>
      </c>
      <c r="L9" s="665">
        <f t="shared" si="2"/>
        <v>14</v>
      </c>
      <c r="M9" s="665">
        <f t="shared" si="2"/>
        <v>24</v>
      </c>
      <c r="N9" s="665">
        <f t="shared" si="2"/>
        <v>25</v>
      </c>
      <c r="O9" s="686">
        <f t="shared" si="1"/>
        <v>368</v>
      </c>
    </row>
    <row r="10" spans="1:15" ht="13.5" customHeight="1">
      <c r="A10" s="849"/>
      <c r="B10" s="232" t="s">
        <v>50</v>
      </c>
      <c r="C10" s="798">
        <v>13</v>
      </c>
      <c r="D10" s="667">
        <v>14</v>
      </c>
      <c r="E10" s="667">
        <v>16</v>
      </c>
      <c r="F10" s="662">
        <v>15</v>
      </c>
      <c r="G10" s="667">
        <v>20</v>
      </c>
      <c r="H10" s="667">
        <v>17</v>
      </c>
      <c r="I10" s="667">
        <v>13</v>
      </c>
      <c r="J10" s="667">
        <v>12</v>
      </c>
      <c r="K10" s="667">
        <v>13</v>
      </c>
      <c r="L10" s="667">
        <v>12</v>
      </c>
      <c r="M10" s="667">
        <v>17</v>
      </c>
      <c r="N10" s="682">
        <v>10</v>
      </c>
      <c r="O10" s="687">
        <f t="shared" si="1"/>
        <v>172</v>
      </c>
    </row>
    <row r="11" spans="1:15" ht="13.5" customHeight="1">
      <c r="A11" s="849"/>
      <c r="B11" s="232" t="s">
        <v>51</v>
      </c>
      <c r="C11" s="798">
        <v>10</v>
      </c>
      <c r="D11" s="667">
        <v>0</v>
      </c>
      <c r="E11" s="667">
        <v>0</v>
      </c>
      <c r="F11" s="662">
        <v>8</v>
      </c>
      <c r="G11" s="667">
        <v>50</v>
      </c>
      <c r="H11" s="667">
        <v>10</v>
      </c>
      <c r="I11" s="667">
        <v>12</v>
      </c>
      <c r="J11" s="667">
        <v>16</v>
      </c>
      <c r="K11" s="667">
        <v>14</v>
      </c>
      <c r="L11" s="667">
        <v>0</v>
      </c>
      <c r="M11" s="667">
        <v>7</v>
      </c>
      <c r="N11" s="682">
        <v>13</v>
      </c>
      <c r="O11" s="687">
        <f t="shared" si="1"/>
        <v>140</v>
      </c>
    </row>
    <row r="12" spans="1:15" ht="13.5" customHeight="1">
      <c r="A12" s="131"/>
      <c r="B12" s="232" t="s">
        <v>79</v>
      </c>
      <c r="C12" s="798">
        <v>0</v>
      </c>
      <c r="D12" s="667">
        <v>0</v>
      </c>
      <c r="E12" s="667">
        <v>0</v>
      </c>
      <c r="F12" s="662">
        <v>0</v>
      </c>
      <c r="G12" s="667">
        <v>0</v>
      </c>
      <c r="H12" s="667">
        <v>0</v>
      </c>
      <c r="I12" s="667">
        <v>0</v>
      </c>
      <c r="J12" s="667">
        <v>0</v>
      </c>
      <c r="K12" s="667">
        <v>0</v>
      </c>
      <c r="L12" s="667">
        <v>0</v>
      </c>
      <c r="M12" s="667">
        <v>0</v>
      </c>
      <c r="N12" s="682">
        <v>0</v>
      </c>
      <c r="O12" s="687">
        <f t="shared" si="1"/>
        <v>0</v>
      </c>
    </row>
    <row r="13" spans="1:15" ht="13.5" customHeight="1" thickBot="1">
      <c r="A13" s="131"/>
      <c r="B13" s="236" t="s">
        <v>52</v>
      </c>
      <c r="C13" s="799">
        <v>7</v>
      </c>
      <c r="D13" s="670">
        <v>2</v>
      </c>
      <c r="E13" s="670">
        <v>7</v>
      </c>
      <c r="F13" s="663">
        <v>5</v>
      </c>
      <c r="G13" s="670">
        <v>3</v>
      </c>
      <c r="H13" s="670">
        <v>6</v>
      </c>
      <c r="I13" s="670">
        <v>9</v>
      </c>
      <c r="J13" s="670">
        <v>4</v>
      </c>
      <c r="K13" s="670">
        <v>9</v>
      </c>
      <c r="L13" s="670">
        <v>2</v>
      </c>
      <c r="M13" s="670">
        <v>0</v>
      </c>
      <c r="N13" s="683">
        <v>2</v>
      </c>
      <c r="O13" s="688">
        <f t="shared" si="1"/>
        <v>56</v>
      </c>
    </row>
    <row r="14" spans="1:15" ht="13.5" customHeight="1" thickTop="1">
      <c r="A14" s="848" t="s">
        <v>61</v>
      </c>
      <c r="B14" s="231" t="s">
        <v>49</v>
      </c>
      <c r="C14" s="805">
        <f>IF(C15="","",SUM(C15:C18))</f>
        <v>19</v>
      </c>
      <c r="D14" s="665">
        <f>IF(D15="","",SUM(D15:D18))</f>
        <v>13</v>
      </c>
      <c r="E14" s="665">
        <f aca="true" t="shared" si="3" ref="E14:N14">IF(E15="","",SUM(E15:E18))</f>
        <v>13</v>
      </c>
      <c r="F14" s="665">
        <f t="shared" si="3"/>
        <v>15</v>
      </c>
      <c r="G14" s="665">
        <f t="shared" si="3"/>
        <v>15</v>
      </c>
      <c r="H14" s="665">
        <f t="shared" si="3"/>
        <v>15</v>
      </c>
      <c r="I14" s="665">
        <f t="shared" si="3"/>
        <v>33</v>
      </c>
      <c r="J14" s="665">
        <f t="shared" si="3"/>
        <v>11</v>
      </c>
      <c r="K14" s="665">
        <f t="shared" si="3"/>
        <v>26</v>
      </c>
      <c r="L14" s="665">
        <f t="shared" si="3"/>
        <v>28</v>
      </c>
      <c r="M14" s="665">
        <f t="shared" si="3"/>
        <v>13</v>
      </c>
      <c r="N14" s="665">
        <f t="shared" si="3"/>
        <v>18</v>
      </c>
      <c r="O14" s="686">
        <f t="shared" si="1"/>
        <v>219</v>
      </c>
    </row>
    <row r="15" spans="1:15" ht="13.5" customHeight="1">
      <c r="A15" s="849"/>
      <c r="B15" s="232" t="s">
        <v>50</v>
      </c>
      <c r="C15" s="798">
        <v>11</v>
      </c>
      <c r="D15" s="667">
        <v>13</v>
      </c>
      <c r="E15" s="667">
        <v>7</v>
      </c>
      <c r="F15" s="662">
        <v>12</v>
      </c>
      <c r="G15" s="667">
        <v>15</v>
      </c>
      <c r="H15" s="667">
        <v>6</v>
      </c>
      <c r="I15" s="667">
        <v>12</v>
      </c>
      <c r="J15" s="667">
        <v>11</v>
      </c>
      <c r="K15" s="667">
        <v>14</v>
      </c>
      <c r="L15" s="667">
        <v>10</v>
      </c>
      <c r="M15" s="667">
        <v>9</v>
      </c>
      <c r="N15" s="682">
        <v>13</v>
      </c>
      <c r="O15" s="687">
        <f t="shared" si="1"/>
        <v>133</v>
      </c>
    </row>
    <row r="16" spans="1:15" ht="13.5" customHeight="1">
      <c r="A16" s="849"/>
      <c r="B16" s="232" t="s">
        <v>51</v>
      </c>
      <c r="C16" s="798">
        <v>8</v>
      </c>
      <c r="D16" s="667">
        <v>0</v>
      </c>
      <c r="E16" s="667">
        <v>4</v>
      </c>
      <c r="F16" s="662">
        <v>0</v>
      </c>
      <c r="G16" s="667">
        <v>0</v>
      </c>
      <c r="H16" s="667">
        <v>6</v>
      </c>
      <c r="I16" s="667">
        <v>20</v>
      </c>
      <c r="J16" s="667">
        <v>0</v>
      </c>
      <c r="K16" s="667">
        <v>12</v>
      </c>
      <c r="L16" s="667">
        <v>14</v>
      </c>
      <c r="M16" s="667">
        <v>4</v>
      </c>
      <c r="N16" s="682">
        <v>0</v>
      </c>
      <c r="O16" s="687">
        <f t="shared" si="1"/>
        <v>68</v>
      </c>
    </row>
    <row r="17" spans="1:15" ht="13.5" customHeight="1">
      <c r="A17" s="131"/>
      <c r="B17" s="232" t="s">
        <v>79</v>
      </c>
      <c r="C17" s="798">
        <v>0</v>
      </c>
      <c r="D17" s="667">
        <v>0</v>
      </c>
      <c r="E17" s="667">
        <v>0</v>
      </c>
      <c r="F17" s="662">
        <v>0</v>
      </c>
      <c r="G17" s="667">
        <v>0</v>
      </c>
      <c r="H17" s="667">
        <v>0</v>
      </c>
      <c r="I17" s="667">
        <v>0</v>
      </c>
      <c r="J17" s="667">
        <v>0</v>
      </c>
      <c r="K17" s="667">
        <v>0</v>
      </c>
      <c r="L17" s="667">
        <v>0</v>
      </c>
      <c r="M17" s="667">
        <v>0</v>
      </c>
      <c r="N17" s="682">
        <v>0</v>
      </c>
      <c r="O17" s="687">
        <f t="shared" si="1"/>
        <v>0</v>
      </c>
    </row>
    <row r="18" spans="1:15" ht="13.5" customHeight="1" thickBot="1">
      <c r="A18" s="132"/>
      <c r="B18" s="233" t="s">
        <v>52</v>
      </c>
      <c r="C18" s="799">
        <v>0</v>
      </c>
      <c r="D18" s="670">
        <v>0</v>
      </c>
      <c r="E18" s="670">
        <v>2</v>
      </c>
      <c r="F18" s="663">
        <v>3</v>
      </c>
      <c r="G18" s="670">
        <v>0</v>
      </c>
      <c r="H18" s="670">
        <v>3</v>
      </c>
      <c r="I18" s="670">
        <v>1</v>
      </c>
      <c r="J18" s="670">
        <v>0</v>
      </c>
      <c r="K18" s="670">
        <v>0</v>
      </c>
      <c r="L18" s="670">
        <v>4</v>
      </c>
      <c r="M18" s="670">
        <v>0</v>
      </c>
      <c r="N18" s="683">
        <v>5</v>
      </c>
      <c r="O18" s="689">
        <f t="shared" si="1"/>
        <v>18</v>
      </c>
    </row>
    <row r="19" spans="1:15" ht="13.5" customHeight="1" thickTop="1">
      <c r="A19" s="849" t="s">
        <v>96</v>
      </c>
      <c r="B19" s="234" t="s">
        <v>49</v>
      </c>
      <c r="C19" s="803">
        <f>IF(C20="","",SUM(C20:C23))</f>
        <v>37</v>
      </c>
      <c r="D19" s="675">
        <f>IF(D20="","",SUM(D20:D23))</f>
        <v>34</v>
      </c>
      <c r="E19" s="665">
        <f aca="true" t="shared" si="4" ref="E19:K19">IF(E20="","",SUM(E20:E23))</f>
        <v>32</v>
      </c>
      <c r="F19" s="665">
        <f t="shared" si="4"/>
        <v>64</v>
      </c>
      <c r="G19" s="665">
        <f t="shared" si="4"/>
        <v>50</v>
      </c>
      <c r="H19" s="665">
        <f t="shared" si="4"/>
        <v>41</v>
      </c>
      <c r="I19" s="665">
        <f t="shared" si="4"/>
        <v>65</v>
      </c>
      <c r="J19" s="665">
        <f t="shared" si="4"/>
        <v>44</v>
      </c>
      <c r="K19" s="665">
        <f t="shared" si="4"/>
        <v>30</v>
      </c>
      <c r="L19" s="665">
        <f>IF(L20="","",SUM(L20:L23))</f>
        <v>45</v>
      </c>
      <c r="M19" s="665">
        <f>IF(M20="","",SUM(M20:M23))</f>
        <v>48</v>
      </c>
      <c r="N19" s="665">
        <f>IF(N20="","",SUM(N20:N23))</f>
        <v>83</v>
      </c>
      <c r="O19" s="690">
        <f t="shared" si="1"/>
        <v>573</v>
      </c>
    </row>
    <row r="20" spans="1:15" ht="13.5" customHeight="1">
      <c r="A20" s="849"/>
      <c r="B20" s="232" t="s">
        <v>50</v>
      </c>
      <c r="C20" s="798">
        <v>24</v>
      </c>
      <c r="D20" s="667">
        <v>26</v>
      </c>
      <c r="E20" s="667">
        <v>22</v>
      </c>
      <c r="F20" s="667">
        <v>21</v>
      </c>
      <c r="G20" s="667">
        <v>26</v>
      </c>
      <c r="H20" s="667">
        <v>23</v>
      </c>
      <c r="I20" s="667">
        <v>31</v>
      </c>
      <c r="J20" s="667">
        <v>34</v>
      </c>
      <c r="K20" s="667">
        <v>26</v>
      </c>
      <c r="L20" s="667">
        <v>20</v>
      </c>
      <c r="M20" s="667">
        <v>26</v>
      </c>
      <c r="N20" s="682">
        <v>28</v>
      </c>
      <c r="O20" s="687">
        <f t="shared" si="1"/>
        <v>307</v>
      </c>
    </row>
    <row r="21" spans="1:15" ht="13.5" customHeight="1">
      <c r="A21" s="849"/>
      <c r="B21" s="232" t="s">
        <v>51</v>
      </c>
      <c r="C21" s="798">
        <v>10</v>
      </c>
      <c r="D21" s="667">
        <v>0</v>
      </c>
      <c r="E21" s="667">
        <v>0</v>
      </c>
      <c r="F21" s="667">
        <v>34</v>
      </c>
      <c r="G21" s="667">
        <v>20</v>
      </c>
      <c r="H21" s="667">
        <v>14</v>
      </c>
      <c r="I21" s="667">
        <v>32</v>
      </c>
      <c r="J21" s="667">
        <v>7</v>
      </c>
      <c r="K21" s="667">
        <v>2</v>
      </c>
      <c r="L21" s="667">
        <v>22</v>
      </c>
      <c r="M21" s="667">
        <v>19</v>
      </c>
      <c r="N21" s="682">
        <v>47</v>
      </c>
      <c r="O21" s="687">
        <f t="shared" si="1"/>
        <v>207</v>
      </c>
    </row>
    <row r="22" spans="1:15" ht="13.5" customHeight="1">
      <c r="A22" s="131"/>
      <c r="B22" s="232" t="s">
        <v>79</v>
      </c>
      <c r="C22" s="798">
        <v>0</v>
      </c>
      <c r="D22" s="667">
        <v>0</v>
      </c>
      <c r="E22" s="667">
        <v>0</v>
      </c>
      <c r="F22" s="667">
        <v>0</v>
      </c>
      <c r="G22" s="667">
        <v>0</v>
      </c>
      <c r="H22" s="667">
        <v>0</v>
      </c>
      <c r="I22" s="667">
        <v>0</v>
      </c>
      <c r="J22" s="667">
        <v>0</v>
      </c>
      <c r="K22" s="667">
        <v>0</v>
      </c>
      <c r="L22" s="667">
        <v>0</v>
      </c>
      <c r="M22" s="667">
        <v>0</v>
      </c>
      <c r="N22" s="682">
        <v>0</v>
      </c>
      <c r="O22" s="687">
        <f t="shared" si="1"/>
        <v>0</v>
      </c>
    </row>
    <row r="23" spans="1:15" ht="13.5" customHeight="1" thickBot="1">
      <c r="A23" s="132"/>
      <c r="B23" s="233" t="s">
        <v>52</v>
      </c>
      <c r="C23" s="799">
        <v>3</v>
      </c>
      <c r="D23" s="670">
        <v>8</v>
      </c>
      <c r="E23" s="670">
        <v>10</v>
      </c>
      <c r="F23" s="670">
        <v>9</v>
      </c>
      <c r="G23" s="670">
        <v>4</v>
      </c>
      <c r="H23" s="670">
        <v>4</v>
      </c>
      <c r="I23" s="670">
        <v>2</v>
      </c>
      <c r="J23" s="670">
        <v>3</v>
      </c>
      <c r="K23" s="670">
        <v>2</v>
      </c>
      <c r="L23" s="670">
        <v>3</v>
      </c>
      <c r="M23" s="670">
        <v>3</v>
      </c>
      <c r="N23" s="683">
        <v>8</v>
      </c>
      <c r="O23" s="688">
        <f t="shared" si="1"/>
        <v>59</v>
      </c>
    </row>
    <row r="24" spans="1:15" ht="13.5" customHeight="1" thickTop="1">
      <c r="A24" s="131"/>
      <c r="B24" s="231" t="s">
        <v>49</v>
      </c>
      <c r="C24" s="805">
        <f>IF(C25="","",SUM(C25:C28))</f>
        <v>25</v>
      </c>
      <c r="D24" s="665">
        <f>IF(D25="","",SUM(D25:D28))</f>
        <v>24</v>
      </c>
      <c r="E24" s="665">
        <f aca="true" t="shared" si="5" ref="E24:N24">IF(E25="","",SUM(E25:E28))</f>
        <v>35</v>
      </c>
      <c r="F24" s="665">
        <f t="shared" si="5"/>
        <v>17</v>
      </c>
      <c r="G24" s="665">
        <f t="shared" si="5"/>
        <v>19</v>
      </c>
      <c r="H24" s="665">
        <f t="shared" si="5"/>
        <v>32</v>
      </c>
      <c r="I24" s="665">
        <f t="shared" si="5"/>
        <v>17</v>
      </c>
      <c r="J24" s="665">
        <f t="shared" si="5"/>
        <v>20</v>
      </c>
      <c r="K24" s="665">
        <f t="shared" si="5"/>
        <v>14</v>
      </c>
      <c r="L24" s="665">
        <f t="shared" si="5"/>
        <v>33</v>
      </c>
      <c r="M24" s="665">
        <f t="shared" si="5"/>
        <v>19</v>
      </c>
      <c r="N24" s="665">
        <f t="shared" si="5"/>
        <v>32</v>
      </c>
      <c r="O24" s="686">
        <f t="shared" si="1"/>
        <v>287</v>
      </c>
    </row>
    <row r="25" spans="1:15" ht="13.5" customHeight="1">
      <c r="A25" s="131"/>
      <c r="B25" s="232" t="s">
        <v>50</v>
      </c>
      <c r="C25" s="798">
        <v>13</v>
      </c>
      <c r="D25" s="667">
        <v>18</v>
      </c>
      <c r="E25" s="667">
        <v>14</v>
      </c>
      <c r="F25" s="667">
        <v>15</v>
      </c>
      <c r="G25" s="667">
        <v>18</v>
      </c>
      <c r="H25" s="667">
        <v>18</v>
      </c>
      <c r="I25" s="667">
        <v>11</v>
      </c>
      <c r="J25" s="667">
        <v>17</v>
      </c>
      <c r="K25" s="667">
        <v>14</v>
      </c>
      <c r="L25" s="667">
        <v>11</v>
      </c>
      <c r="M25" s="667">
        <v>17</v>
      </c>
      <c r="N25" s="682">
        <v>12</v>
      </c>
      <c r="O25" s="687">
        <f t="shared" si="1"/>
        <v>178</v>
      </c>
    </row>
    <row r="26" spans="1:15" ht="13.5" customHeight="1">
      <c r="A26" s="130" t="s">
        <v>97</v>
      </c>
      <c r="B26" s="232" t="s">
        <v>51</v>
      </c>
      <c r="C26" s="798">
        <v>12</v>
      </c>
      <c r="D26" s="667">
        <v>6</v>
      </c>
      <c r="E26" s="667">
        <v>20</v>
      </c>
      <c r="F26" s="667">
        <v>0</v>
      </c>
      <c r="G26" s="667">
        <v>0</v>
      </c>
      <c r="H26" s="667">
        <v>14</v>
      </c>
      <c r="I26" s="667">
        <v>4</v>
      </c>
      <c r="J26" s="667">
        <v>0</v>
      </c>
      <c r="K26" s="667">
        <v>0</v>
      </c>
      <c r="L26" s="667">
        <v>16</v>
      </c>
      <c r="M26" s="667">
        <v>0</v>
      </c>
      <c r="N26" s="682">
        <v>20</v>
      </c>
      <c r="O26" s="687">
        <f t="shared" si="1"/>
        <v>92</v>
      </c>
    </row>
    <row r="27" spans="1:15" ht="13.5" customHeight="1">
      <c r="A27" s="131"/>
      <c r="B27" s="232" t="s">
        <v>67</v>
      </c>
      <c r="C27" s="798">
        <v>0</v>
      </c>
      <c r="D27" s="667">
        <v>0</v>
      </c>
      <c r="E27" s="667">
        <v>0</v>
      </c>
      <c r="F27" s="667">
        <v>0</v>
      </c>
      <c r="G27" s="667">
        <v>0</v>
      </c>
      <c r="H27" s="667">
        <v>0</v>
      </c>
      <c r="I27" s="667">
        <v>0</v>
      </c>
      <c r="J27" s="667">
        <v>0</v>
      </c>
      <c r="K27" s="667">
        <v>0</v>
      </c>
      <c r="L27" s="667">
        <v>0</v>
      </c>
      <c r="M27" s="667">
        <v>0</v>
      </c>
      <c r="N27" s="682">
        <v>0</v>
      </c>
      <c r="O27" s="687">
        <f t="shared" si="1"/>
        <v>0</v>
      </c>
    </row>
    <row r="28" spans="1:15" ht="13.5" customHeight="1" thickBot="1">
      <c r="A28" s="132"/>
      <c r="B28" s="237" t="s">
        <v>52</v>
      </c>
      <c r="C28" s="799">
        <v>0</v>
      </c>
      <c r="D28" s="670">
        <v>0</v>
      </c>
      <c r="E28" s="670">
        <v>1</v>
      </c>
      <c r="F28" s="670">
        <v>2</v>
      </c>
      <c r="G28" s="670">
        <v>1</v>
      </c>
      <c r="H28" s="670">
        <v>0</v>
      </c>
      <c r="I28" s="670">
        <v>2</v>
      </c>
      <c r="J28" s="670">
        <v>3</v>
      </c>
      <c r="K28" s="670">
        <v>0</v>
      </c>
      <c r="L28" s="670">
        <v>6</v>
      </c>
      <c r="M28" s="670">
        <v>2</v>
      </c>
      <c r="N28" s="683">
        <v>0</v>
      </c>
      <c r="O28" s="688">
        <f t="shared" si="1"/>
        <v>17</v>
      </c>
    </row>
    <row r="29" spans="1:15" ht="13.5" customHeight="1" thickTop="1">
      <c r="A29" s="851" t="s">
        <v>137</v>
      </c>
      <c r="B29" s="231" t="s">
        <v>49</v>
      </c>
      <c r="C29" s="803">
        <f>IF(C30="","",SUM(C30:C33))</f>
        <v>13</v>
      </c>
      <c r="D29" s="675">
        <f>IF(D30="","",SUM(D30:D33))</f>
        <v>8</v>
      </c>
      <c r="E29" s="665">
        <f aca="true" t="shared" si="6" ref="E29:N29">IF(E30="","",SUM(E30:E33))</f>
        <v>16</v>
      </c>
      <c r="F29" s="665">
        <f t="shared" si="6"/>
        <v>11</v>
      </c>
      <c r="G29" s="665">
        <f t="shared" si="6"/>
        <v>14</v>
      </c>
      <c r="H29" s="665">
        <f t="shared" si="6"/>
        <v>11</v>
      </c>
      <c r="I29" s="665">
        <f t="shared" si="6"/>
        <v>15</v>
      </c>
      <c r="J29" s="665">
        <f t="shared" si="6"/>
        <v>12</v>
      </c>
      <c r="K29" s="665">
        <f t="shared" si="6"/>
        <v>10</v>
      </c>
      <c r="L29" s="665">
        <f t="shared" si="6"/>
        <v>15</v>
      </c>
      <c r="M29" s="665">
        <f t="shared" si="6"/>
        <v>17</v>
      </c>
      <c r="N29" s="665">
        <f t="shared" si="6"/>
        <v>7</v>
      </c>
      <c r="O29" s="686">
        <f t="shared" si="1"/>
        <v>149</v>
      </c>
    </row>
    <row r="30" spans="1:15" ht="13.5" customHeight="1">
      <c r="A30" s="852"/>
      <c r="B30" s="232" t="s">
        <v>50</v>
      </c>
      <c r="C30" s="798">
        <v>7</v>
      </c>
      <c r="D30" s="667">
        <v>8</v>
      </c>
      <c r="E30" s="667">
        <v>16</v>
      </c>
      <c r="F30" s="667">
        <v>11</v>
      </c>
      <c r="G30" s="667">
        <v>11</v>
      </c>
      <c r="H30" s="667">
        <v>9</v>
      </c>
      <c r="I30" s="667">
        <v>15</v>
      </c>
      <c r="J30" s="667">
        <v>11</v>
      </c>
      <c r="K30" s="667">
        <v>10</v>
      </c>
      <c r="L30" s="667">
        <v>15</v>
      </c>
      <c r="M30" s="667">
        <v>17</v>
      </c>
      <c r="N30" s="682">
        <v>6</v>
      </c>
      <c r="O30" s="687">
        <f t="shared" si="1"/>
        <v>136</v>
      </c>
    </row>
    <row r="31" spans="1:15" ht="13.5" customHeight="1">
      <c r="A31" s="852"/>
      <c r="B31" s="232" t="s">
        <v>51</v>
      </c>
      <c r="C31" s="798">
        <v>6</v>
      </c>
      <c r="D31" s="667">
        <v>0</v>
      </c>
      <c r="E31" s="667">
        <v>0</v>
      </c>
      <c r="F31" s="667">
        <v>0</v>
      </c>
      <c r="G31" s="667">
        <v>0</v>
      </c>
      <c r="H31" s="667">
        <v>0</v>
      </c>
      <c r="I31" s="667">
        <v>0</v>
      </c>
      <c r="J31" s="667">
        <v>0</v>
      </c>
      <c r="K31" s="667">
        <v>0</v>
      </c>
      <c r="L31" s="667">
        <v>0</v>
      </c>
      <c r="M31" s="667">
        <v>0</v>
      </c>
      <c r="N31" s="682">
        <v>0</v>
      </c>
      <c r="O31" s="687">
        <f t="shared" si="1"/>
        <v>6</v>
      </c>
    </row>
    <row r="32" spans="1:15" ht="13.5" customHeight="1">
      <c r="A32" s="852"/>
      <c r="B32" s="232" t="s">
        <v>67</v>
      </c>
      <c r="C32" s="798">
        <v>0</v>
      </c>
      <c r="D32" s="667">
        <v>0</v>
      </c>
      <c r="E32" s="667">
        <v>0</v>
      </c>
      <c r="F32" s="667">
        <v>0</v>
      </c>
      <c r="G32" s="667">
        <v>0</v>
      </c>
      <c r="H32" s="667">
        <v>0</v>
      </c>
      <c r="I32" s="667">
        <v>0</v>
      </c>
      <c r="J32" s="667">
        <v>0</v>
      </c>
      <c r="K32" s="667">
        <v>0</v>
      </c>
      <c r="L32" s="667">
        <v>0</v>
      </c>
      <c r="M32" s="667">
        <v>0</v>
      </c>
      <c r="N32" s="682">
        <v>0</v>
      </c>
      <c r="O32" s="687">
        <f t="shared" si="1"/>
        <v>0</v>
      </c>
    </row>
    <row r="33" spans="1:15" ht="13.5" customHeight="1" thickBot="1">
      <c r="A33" s="853"/>
      <c r="B33" s="237" t="s">
        <v>52</v>
      </c>
      <c r="C33" s="799">
        <v>0</v>
      </c>
      <c r="D33" s="670">
        <v>0</v>
      </c>
      <c r="E33" s="670">
        <v>0</v>
      </c>
      <c r="F33" s="670">
        <v>0</v>
      </c>
      <c r="G33" s="670">
        <v>3</v>
      </c>
      <c r="H33" s="670">
        <v>2</v>
      </c>
      <c r="I33" s="670">
        <v>0</v>
      </c>
      <c r="J33" s="670">
        <v>1</v>
      </c>
      <c r="K33" s="670">
        <v>0</v>
      </c>
      <c r="L33" s="670">
        <v>0</v>
      </c>
      <c r="M33" s="670">
        <v>0</v>
      </c>
      <c r="N33" s="683">
        <v>1</v>
      </c>
      <c r="O33" s="688">
        <f t="shared" si="1"/>
        <v>7</v>
      </c>
    </row>
    <row r="34" spans="1:15" ht="13.5" customHeight="1" thickTop="1">
      <c r="A34" s="851" t="s">
        <v>138</v>
      </c>
      <c r="B34" s="234" t="s">
        <v>49</v>
      </c>
      <c r="C34" s="803">
        <f>IF(C35="","",SUM(C35:C38))</f>
        <v>35</v>
      </c>
      <c r="D34" s="675">
        <f>IF(D35="","",SUM(D35:D38))</f>
        <v>20</v>
      </c>
      <c r="E34" s="665">
        <f aca="true" t="shared" si="7" ref="E34:N34">IF(E35="","",SUM(E35:E38))</f>
        <v>38</v>
      </c>
      <c r="F34" s="665">
        <f t="shared" si="7"/>
        <v>32</v>
      </c>
      <c r="G34" s="665">
        <f t="shared" si="7"/>
        <v>43</v>
      </c>
      <c r="H34" s="665">
        <f t="shared" si="7"/>
        <v>38</v>
      </c>
      <c r="I34" s="665">
        <f t="shared" si="7"/>
        <v>28</v>
      </c>
      <c r="J34" s="665">
        <f t="shared" si="7"/>
        <v>37</v>
      </c>
      <c r="K34" s="665">
        <f t="shared" si="7"/>
        <v>41</v>
      </c>
      <c r="L34" s="665">
        <f t="shared" si="7"/>
        <v>31</v>
      </c>
      <c r="M34" s="665">
        <f t="shared" si="7"/>
        <v>16</v>
      </c>
      <c r="N34" s="665">
        <f t="shared" si="7"/>
        <v>16</v>
      </c>
      <c r="O34" s="686">
        <f t="shared" si="1"/>
        <v>375</v>
      </c>
    </row>
    <row r="35" spans="1:15" ht="13.5" customHeight="1">
      <c r="A35" s="852"/>
      <c r="B35" s="232" t="s">
        <v>50</v>
      </c>
      <c r="C35" s="798">
        <v>31</v>
      </c>
      <c r="D35" s="667">
        <v>20</v>
      </c>
      <c r="E35" s="667">
        <v>23</v>
      </c>
      <c r="F35" s="667">
        <v>27</v>
      </c>
      <c r="G35" s="667">
        <v>25</v>
      </c>
      <c r="H35" s="667">
        <v>28</v>
      </c>
      <c r="I35" s="667">
        <v>20</v>
      </c>
      <c r="J35" s="667">
        <v>31</v>
      </c>
      <c r="K35" s="667">
        <v>28</v>
      </c>
      <c r="L35" s="667">
        <v>25</v>
      </c>
      <c r="M35" s="667">
        <v>15</v>
      </c>
      <c r="N35" s="682">
        <v>15</v>
      </c>
      <c r="O35" s="687">
        <f t="shared" si="1"/>
        <v>288</v>
      </c>
    </row>
    <row r="36" spans="1:15" ht="13.5" customHeight="1">
      <c r="A36" s="852"/>
      <c r="B36" s="232" t="s">
        <v>51</v>
      </c>
      <c r="C36" s="798">
        <v>0</v>
      </c>
      <c r="D36" s="667">
        <v>0</v>
      </c>
      <c r="E36" s="667">
        <v>13</v>
      </c>
      <c r="F36" s="667">
        <v>0</v>
      </c>
      <c r="G36" s="667">
        <v>14</v>
      </c>
      <c r="H36" s="667">
        <v>8</v>
      </c>
      <c r="I36" s="667">
        <v>6</v>
      </c>
      <c r="J36" s="667">
        <v>0</v>
      </c>
      <c r="K36" s="667">
        <v>13</v>
      </c>
      <c r="L36" s="667">
        <v>2</v>
      </c>
      <c r="M36" s="667">
        <v>0</v>
      </c>
      <c r="N36" s="682">
        <v>0</v>
      </c>
      <c r="O36" s="687">
        <f t="shared" si="1"/>
        <v>56</v>
      </c>
    </row>
    <row r="37" spans="1:15" ht="13.5" customHeight="1">
      <c r="A37" s="852"/>
      <c r="B37" s="232" t="s">
        <v>79</v>
      </c>
      <c r="C37" s="798">
        <v>0</v>
      </c>
      <c r="D37" s="667">
        <v>0</v>
      </c>
      <c r="E37" s="667">
        <v>0</v>
      </c>
      <c r="F37" s="667">
        <v>0</v>
      </c>
      <c r="G37" s="667">
        <v>0</v>
      </c>
      <c r="H37" s="667">
        <v>0</v>
      </c>
      <c r="I37" s="667">
        <v>0</v>
      </c>
      <c r="J37" s="667">
        <v>0</v>
      </c>
      <c r="K37" s="667">
        <v>0</v>
      </c>
      <c r="L37" s="667">
        <v>0</v>
      </c>
      <c r="M37" s="667">
        <v>0</v>
      </c>
      <c r="N37" s="682">
        <v>0</v>
      </c>
      <c r="O37" s="687">
        <f t="shared" si="1"/>
        <v>0</v>
      </c>
    </row>
    <row r="38" spans="1:15" ht="13.5" customHeight="1" thickBot="1">
      <c r="A38" s="853"/>
      <c r="B38" s="236" t="s">
        <v>52</v>
      </c>
      <c r="C38" s="799">
        <v>4</v>
      </c>
      <c r="D38" s="670">
        <v>0</v>
      </c>
      <c r="E38" s="670">
        <v>2</v>
      </c>
      <c r="F38" s="670">
        <v>5</v>
      </c>
      <c r="G38" s="670">
        <v>4</v>
      </c>
      <c r="H38" s="670">
        <v>2</v>
      </c>
      <c r="I38" s="670">
        <v>2</v>
      </c>
      <c r="J38" s="670">
        <v>6</v>
      </c>
      <c r="K38" s="670">
        <v>0</v>
      </c>
      <c r="L38" s="670">
        <v>4</v>
      </c>
      <c r="M38" s="670">
        <v>1</v>
      </c>
      <c r="N38" s="683">
        <v>1</v>
      </c>
      <c r="O38" s="688">
        <f t="shared" si="1"/>
        <v>31</v>
      </c>
    </row>
    <row r="39" spans="1:15" ht="13.5" customHeight="1" thickTop="1">
      <c r="A39" s="848" t="s">
        <v>62</v>
      </c>
      <c r="B39" s="231" t="s">
        <v>49</v>
      </c>
      <c r="C39" s="803">
        <f>IF(C40="","",SUM(C40:C43))</f>
        <v>15</v>
      </c>
      <c r="D39" s="675">
        <f>IF(D40="","",SUM(D40:D43))</f>
        <v>6</v>
      </c>
      <c r="E39" s="665">
        <f aca="true" t="shared" si="8" ref="E39:N39">IF(E40="","",SUM(E40:E43))</f>
        <v>11</v>
      </c>
      <c r="F39" s="665">
        <f t="shared" si="8"/>
        <v>19</v>
      </c>
      <c r="G39" s="665">
        <f t="shared" si="8"/>
        <v>6</v>
      </c>
      <c r="H39" s="665">
        <f t="shared" si="8"/>
        <v>10</v>
      </c>
      <c r="I39" s="665">
        <f t="shared" si="8"/>
        <v>6</v>
      </c>
      <c r="J39" s="665">
        <f t="shared" si="8"/>
        <v>9</v>
      </c>
      <c r="K39" s="665">
        <f t="shared" si="8"/>
        <v>9</v>
      </c>
      <c r="L39" s="665">
        <f t="shared" si="8"/>
        <v>5</v>
      </c>
      <c r="M39" s="665">
        <f t="shared" si="8"/>
        <v>3</v>
      </c>
      <c r="N39" s="665">
        <f t="shared" si="8"/>
        <v>4</v>
      </c>
      <c r="O39" s="686">
        <f t="shared" si="1"/>
        <v>103</v>
      </c>
    </row>
    <row r="40" spans="1:15" ht="13.5" customHeight="1">
      <c r="A40" s="849"/>
      <c r="B40" s="232" t="s">
        <v>50</v>
      </c>
      <c r="C40" s="798">
        <v>5</v>
      </c>
      <c r="D40" s="667">
        <v>6</v>
      </c>
      <c r="E40" s="667">
        <v>7</v>
      </c>
      <c r="F40" s="667">
        <v>11</v>
      </c>
      <c r="G40" s="667">
        <v>6</v>
      </c>
      <c r="H40" s="667">
        <v>10</v>
      </c>
      <c r="I40" s="667">
        <v>6</v>
      </c>
      <c r="J40" s="667">
        <v>9</v>
      </c>
      <c r="K40" s="667">
        <v>9</v>
      </c>
      <c r="L40" s="667">
        <v>5</v>
      </c>
      <c r="M40" s="667">
        <v>3</v>
      </c>
      <c r="N40" s="682">
        <v>4</v>
      </c>
      <c r="O40" s="687">
        <f t="shared" si="1"/>
        <v>81</v>
      </c>
    </row>
    <row r="41" spans="1:15" ht="13.5" customHeight="1">
      <c r="A41" s="849"/>
      <c r="B41" s="232" t="s">
        <v>51</v>
      </c>
      <c r="C41" s="798">
        <v>10</v>
      </c>
      <c r="D41" s="667">
        <v>0</v>
      </c>
      <c r="E41" s="667">
        <v>4</v>
      </c>
      <c r="F41" s="667">
        <v>6</v>
      </c>
      <c r="G41" s="667">
        <v>0</v>
      </c>
      <c r="H41" s="667">
        <v>0</v>
      </c>
      <c r="I41" s="667">
        <v>0</v>
      </c>
      <c r="J41" s="667">
        <v>0</v>
      </c>
      <c r="K41" s="667">
        <v>0</v>
      </c>
      <c r="L41" s="667">
        <v>0</v>
      </c>
      <c r="M41" s="667">
        <v>0</v>
      </c>
      <c r="N41" s="682">
        <v>0</v>
      </c>
      <c r="O41" s="687">
        <f t="shared" si="1"/>
        <v>20</v>
      </c>
    </row>
    <row r="42" spans="1:15" ht="13.5" customHeight="1">
      <c r="A42" s="131"/>
      <c r="B42" s="232" t="s">
        <v>79</v>
      </c>
      <c r="C42" s="798">
        <v>0</v>
      </c>
      <c r="D42" s="667">
        <v>0</v>
      </c>
      <c r="E42" s="667">
        <v>0</v>
      </c>
      <c r="F42" s="667">
        <v>0</v>
      </c>
      <c r="G42" s="667">
        <v>0</v>
      </c>
      <c r="H42" s="667">
        <v>0</v>
      </c>
      <c r="I42" s="667">
        <v>0</v>
      </c>
      <c r="J42" s="667">
        <v>0</v>
      </c>
      <c r="K42" s="667">
        <v>0</v>
      </c>
      <c r="L42" s="667">
        <v>0</v>
      </c>
      <c r="M42" s="667">
        <v>0</v>
      </c>
      <c r="N42" s="682">
        <v>0</v>
      </c>
      <c r="O42" s="687">
        <f t="shared" si="1"/>
        <v>0</v>
      </c>
    </row>
    <row r="43" spans="1:15" ht="13.5" customHeight="1" thickBot="1">
      <c r="A43" s="132"/>
      <c r="B43" s="233" t="s">
        <v>52</v>
      </c>
      <c r="C43" s="799">
        <v>0</v>
      </c>
      <c r="D43" s="670">
        <v>0</v>
      </c>
      <c r="E43" s="670">
        <v>0</v>
      </c>
      <c r="F43" s="670">
        <v>2</v>
      </c>
      <c r="G43" s="670">
        <v>0</v>
      </c>
      <c r="H43" s="670">
        <v>0</v>
      </c>
      <c r="I43" s="670">
        <v>0</v>
      </c>
      <c r="J43" s="670">
        <v>0</v>
      </c>
      <c r="K43" s="670">
        <v>0</v>
      </c>
      <c r="L43" s="670">
        <v>0</v>
      </c>
      <c r="M43" s="670">
        <v>0</v>
      </c>
      <c r="N43" s="683">
        <v>0</v>
      </c>
      <c r="O43" s="688">
        <f t="shared" si="1"/>
        <v>2</v>
      </c>
    </row>
    <row r="44" spans="1:15" ht="13.5" customHeight="1" thickTop="1">
      <c r="A44" s="848" t="s">
        <v>64</v>
      </c>
      <c r="B44" s="231" t="s">
        <v>49</v>
      </c>
      <c r="C44" s="805">
        <f>IF(C45="","",SUM(C45:C48))</f>
        <v>2</v>
      </c>
      <c r="D44" s="665">
        <f>IF(D45="","",SUM(D45:D48))</f>
        <v>0</v>
      </c>
      <c r="E44" s="665">
        <f aca="true" t="shared" si="9" ref="E44:N44">IF(E45="","",SUM(E45:E48))</f>
        <v>1</v>
      </c>
      <c r="F44" s="665">
        <f t="shared" si="9"/>
        <v>1</v>
      </c>
      <c r="G44" s="665">
        <f t="shared" si="9"/>
        <v>1</v>
      </c>
      <c r="H44" s="665">
        <f t="shared" si="9"/>
        <v>9</v>
      </c>
      <c r="I44" s="665">
        <f t="shared" si="9"/>
        <v>1</v>
      </c>
      <c r="J44" s="665">
        <f t="shared" si="9"/>
        <v>2</v>
      </c>
      <c r="K44" s="665">
        <f t="shared" si="9"/>
        <v>2</v>
      </c>
      <c r="L44" s="665">
        <f t="shared" si="9"/>
        <v>1</v>
      </c>
      <c r="M44" s="665">
        <f t="shared" si="9"/>
        <v>1</v>
      </c>
      <c r="N44" s="665">
        <f t="shared" si="9"/>
        <v>2</v>
      </c>
      <c r="O44" s="686">
        <f t="shared" si="1"/>
        <v>23</v>
      </c>
    </row>
    <row r="45" spans="1:15" ht="13.5" customHeight="1">
      <c r="A45" s="850"/>
      <c r="B45" s="232" t="s">
        <v>50</v>
      </c>
      <c r="C45" s="798">
        <v>2</v>
      </c>
      <c r="D45" s="667">
        <v>0</v>
      </c>
      <c r="E45" s="667">
        <v>1</v>
      </c>
      <c r="F45" s="667">
        <v>1</v>
      </c>
      <c r="G45" s="667">
        <v>1</v>
      </c>
      <c r="H45" s="667">
        <v>3</v>
      </c>
      <c r="I45" s="667">
        <v>1</v>
      </c>
      <c r="J45" s="667">
        <v>2</v>
      </c>
      <c r="K45" s="667">
        <v>2</v>
      </c>
      <c r="L45" s="667">
        <v>1</v>
      </c>
      <c r="M45" s="667">
        <v>1</v>
      </c>
      <c r="N45" s="682">
        <v>2</v>
      </c>
      <c r="O45" s="687">
        <f t="shared" si="1"/>
        <v>17</v>
      </c>
    </row>
    <row r="46" spans="1:15" ht="13.5" customHeight="1">
      <c r="A46" s="850"/>
      <c r="B46" s="232" t="s">
        <v>51</v>
      </c>
      <c r="C46" s="798">
        <v>0</v>
      </c>
      <c r="D46" s="667">
        <v>0</v>
      </c>
      <c r="E46" s="667">
        <v>0</v>
      </c>
      <c r="F46" s="667">
        <v>0</v>
      </c>
      <c r="G46" s="667">
        <v>0</v>
      </c>
      <c r="H46" s="667">
        <v>0</v>
      </c>
      <c r="I46" s="667">
        <v>0</v>
      </c>
      <c r="J46" s="667">
        <v>0</v>
      </c>
      <c r="K46" s="667">
        <v>0</v>
      </c>
      <c r="L46" s="667">
        <v>0</v>
      </c>
      <c r="M46" s="667">
        <v>0</v>
      </c>
      <c r="N46" s="682">
        <v>0</v>
      </c>
      <c r="O46" s="687">
        <f t="shared" si="1"/>
        <v>0</v>
      </c>
    </row>
    <row r="47" spans="1:15" ht="13.5" customHeight="1">
      <c r="A47" s="131"/>
      <c r="B47" s="232" t="s">
        <v>79</v>
      </c>
      <c r="C47" s="798">
        <v>0</v>
      </c>
      <c r="D47" s="667">
        <v>0</v>
      </c>
      <c r="E47" s="667">
        <v>0</v>
      </c>
      <c r="F47" s="667">
        <v>0</v>
      </c>
      <c r="G47" s="667">
        <v>0</v>
      </c>
      <c r="H47" s="667">
        <v>0</v>
      </c>
      <c r="I47" s="667">
        <v>0</v>
      </c>
      <c r="J47" s="667">
        <v>0</v>
      </c>
      <c r="K47" s="667">
        <v>0</v>
      </c>
      <c r="L47" s="667">
        <v>0</v>
      </c>
      <c r="M47" s="667">
        <v>0</v>
      </c>
      <c r="N47" s="682">
        <v>0</v>
      </c>
      <c r="O47" s="687">
        <f t="shared" si="1"/>
        <v>0</v>
      </c>
    </row>
    <row r="48" spans="1:15" ht="13.5" customHeight="1" thickBot="1">
      <c r="A48" s="132"/>
      <c r="B48" s="233" t="s">
        <v>52</v>
      </c>
      <c r="C48" s="799">
        <v>0</v>
      </c>
      <c r="D48" s="670">
        <v>0</v>
      </c>
      <c r="E48" s="670">
        <v>0</v>
      </c>
      <c r="F48" s="670">
        <v>0</v>
      </c>
      <c r="G48" s="670">
        <v>0</v>
      </c>
      <c r="H48" s="670">
        <v>6</v>
      </c>
      <c r="I48" s="670">
        <v>0</v>
      </c>
      <c r="J48" s="670">
        <v>0</v>
      </c>
      <c r="K48" s="670">
        <v>0</v>
      </c>
      <c r="L48" s="670">
        <v>0</v>
      </c>
      <c r="M48" s="670">
        <v>0</v>
      </c>
      <c r="N48" s="683">
        <v>0</v>
      </c>
      <c r="O48" s="689">
        <f t="shared" si="1"/>
        <v>6</v>
      </c>
    </row>
    <row r="49" spans="1:15" ht="13.5" customHeight="1" thickTop="1">
      <c r="A49" s="849" t="s">
        <v>63</v>
      </c>
      <c r="B49" s="234" t="s">
        <v>49</v>
      </c>
      <c r="C49" s="803">
        <f>IF(C50="","",SUM(C50:C53))</f>
        <v>9</v>
      </c>
      <c r="D49" s="675">
        <f>IF(D50="","",SUM(D50:D53))</f>
        <v>10</v>
      </c>
      <c r="E49" s="665">
        <f aca="true" t="shared" si="10" ref="E49:N49">IF(E50="","",SUM(E50:E53))</f>
        <v>14</v>
      </c>
      <c r="F49" s="665">
        <f t="shared" si="10"/>
        <v>15</v>
      </c>
      <c r="G49" s="665">
        <f t="shared" si="10"/>
        <v>13</v>
      </c>
      <c r="H49" s="665">
        <f t="shared" si="10"/>
        <v>13</v>
      </c>
      <c r="I49" s="665">
        <f t="shared" si="10"/>
        <v>128</v>
      </c>
      <c r="J49" s="665">
        <f t="shared" si="10"/>
        <v>12</v>
      </c>
      <c r="K49" s="665">
        <f t="shared" si="10"/>
        <v>11</v>
      </c>
      <c r="L49" s="665">
        <f t="shared" si="10"/>
        <v>21</v>
      </c>
      <c r="M49" s="665">
        <f t="shared" si="10"/>
        <v>23</v>
      </c>
      <c r="N49" s="665">
        <f t="shared" si="10"/>
        <v>5</v>
      </c>
      <c r="O49" s="690">
        <f t="shared" si="1"/>
        <v>274</v>
      </c>
    </row>
    <row r="50" spans="1:15" ht="13.5" customHeight="1">
      <c r="A50" s="849"/>
      <c r="B50" s="232" t="s">
        <v>50</v>
      </c>
      <c r="C50" s="798">
        <v>4</v>
      </c>
      <c r="D50" s="667">
        <v>9</v>
      </c>
      <c r="E50" s="667">
        <v>5</v>
      </c>
      <c r="F50" s="667">
        <v>5</v>
      </c>
      <c r="G50" s="667">
        <v>13</v>
      </c>
      <c r="H50" s="667">
        <v>9</v>
      </c>
      <c r="I50" s="667">
        <v>5</v>
      </c>
      <c r="J50" s="667">
        <v>4</v>
      </c>
      <c r="K50" s="667">
        <v>11</v>
      </c>
      <c r="L50" s="667">
        <v>11</v>
      </c>
      <c r="M50" s="667">
        <v>7</v>
      </c>
      <c r="N50" s="682">
        <v>5</v>
      </c>
      <c r="O50" s="687">
        <f t="shared" si="1"/>
        <v>88</v>
      </c>
    </row>
    <row r="51" spans="1:15" ht="13.5" customHeight="1">
      <c r="A51" s="849"/>
      <c r="B51" s="232" t="s">
        <v>51</v>
      </c>
      <c r="C51" s="798">
        <v>5</v>
      </c>
      <c r="D51" s="667">
        <v>0</v>
      </c>
      <c r="E51" s="667">
        <v>9</v>
      </c>
      <c r="F51" s="667">
        <v>10</v>
      </c>
      <c r="G51" s="667">
        <v>0</v>
      </c>
      <c r="H51" s="667">
        <v>0</v>
      </c>
      <c r="I51" s="667">
        <v>114</v>
      </c>
      <c r="J51" s="667">
        <v>8</v>
      </c>
      <c r="K51" s="667">
        <v>0</v>
      </c>
      <c r="L51" s="667">
        <v>10</v>
      </c>
      <c r="M51" s="667">
        <v>16</v>
      </c>
      <c r="N51" s="682">
        <v>0</v>
      </c>
      <c r="O51" s="687">
        <f t="shared" si="1"/>
        <v>172</v>
      </c>
    </row>
    <row r="52" spans="1:15" ht="13.5" customHeight="1">
      <c r="A52" s="131"/>
      <c r="B52" s="232" t="s">
        <v>79</v>
      </c>
      <c r="C52" s="649">
        <v>0</v>
      </c>
      <c r="D52" s="667">
        <v>1</v>
      </c>
      <c r="E52" s="667">
        <v>0</v>
      </c>
      <c r="F52" s="667">
        <v>0</v>
      </c>
      <c r="G52" s="667">
        <v>0</v>
      </c>
      <c r="H52" s="667">
        <v>0</v>
      </c>
      <c r="I52" s="667">
        <v>0</v>
      </c>
      <c r="J52" s="667">
        <v>0</v>
      </c>
      <c r="K52" s="667">
        <v>0</v>
      </c>
      <c r="L52" s="667">
        <v>0</v>
      </c>
      <c r="M52" s="667">
        <v>0</v>
      </c>
      <c r="N52" s="682">
        <v>0</v>
      </c>
      <c r="O52" s="687">
        <f t="shared" si="1"/>
        <v>1</v>
      </c>
    </row>
    <row r="53" spans="1:15" ht="13.5" customHeight="1" thickBot="1">
      <c r="A53" s="131"/>
      <c r="B53" s="236" t="s">
        <v>52</v>
      </c>
      <c r="C53" s="652">
        <v>0</v>
      </c>
      <c r="D53" s="670">
        <v>0</v>
      </c>
      <c r="E53" s="670">
        <v>0</v>
      </c>
      <c r="F53" s="670">
        <v>0</v>
      </c>
      <c r="G53" s="670">
        <v>0</v>
      </c>
      <c r="H53" s="670">
        <v>4</v>
      </c>
      <c r="I53" s="670">
        <v>9</v>
      </c>
      <c r="J53" s="670">
        <v>0</v>
      </c>
      <c r="K53" s="670">
        <v>0</v>
      </c>
      <c r="L53" s="670">
        <v>0</v>
      </c>
      <c r="M53" s="670">
        <v>0</v>
      </c>
      <c r="N53" s="683">
        <v>0</v>
      </c>
      <c r="O53" s="689">
        <f t="shared" si="1"/>
        <v>13</v>
      </c>
    </row>
    <row r="54" spans="1:15" ht="13.5" customHeight="1" thickTop="1">
      <c r="A54" s="848" t="s">
        <v>47</v>
      </c>
      <c r="B54" s="231" t="s">
        <v>49</v>
      </c>
      <c r="C54" s="664">
        <f>IF(C4="","",C49+C44+C39+C34+C29+C24+C19+C14+C9+C4)</f>
        <v>275</v>
      </c>
      <c r="D54" s="665">
        <f>IF(D4="","",D49+D44+D39+D34+D29+D24+D19+D14+D9+D4)</f>
        <v>282</v>
      </c>
      <c r="E54" s="665">
        <f aca="true" t="shared" si="11" ref="E54:N54">IF(E4="","",E49+E44+E39+E34+E29+E24+E19+E14+E9+E4)</f>
        <v>375</v>
      </c>
      <c r="F54" s="665">
        <f t="shared" si="11"/>
        <v>274</v>
      </c>
      <c r="G54" s="665">
        <f t="shared" si="11"/>
        <v>310</v>
      </c>
      <c r="H54" s="665">
        <f t="shared" si="11"/>
        <v>346</v>
      </c>
      <c r="I54" s="665">
        <f t="shared" si="11"/>
        <v>666</v>
      </c>
      <c r="J54" s="665">
        <f t="shared" si="11"/>
        <v>275</v>
      </c>
      <c r="K54" s="665">
        <f>IF(K4="","",K49+K44+K39+K34+K29+K24+K19+K14+K9+K4)</f>
        <v>357</v>
      </c>
      <c r="L54" s="665">
        <f>IF(L4="","",L49+L44+L39+L34+L29+L24+L19+L14+L9+L4)</f>
        <v>239</v>
      </c>
      <c r="M54" s="665">
        <f>IF(M4="","",M49+M44+M39+M34+M29+M24+M19+M14+M9+M4)</f>
        <v>290</v>
      </c>
      <c r="N54" s="681">
        <f t="shared" si="11"/>
        <v>253</v>
      </c>
      <c r="O54" s="690">
        <f t="shared" si="1"/>
        <v>3942</v>
      </c>
    </row>
    <row r="55" spans="1:15" ht="13.5" customHeight="1">
      <c r="A55" s="849"/>
      <c r="B55" s="232" t="s">
        <v>50</v>
      </c>
      <c r="C55" s="673">
        <f aca="true" t="shared" si="12" ref="C55:D58">IF(C5="","",C50+C45+C40+C35+C30+C25+C20+C15+C10+C5)</f>
        <v>143</v>
      </c>
      <c r="D55" s="675">
        <f t="shared" si="12"/>
        <v>149</v>
      </c>
      <c r="E55" s="675">
        <f aca="true" t="shared" si="13" ref="E55:N55">IF(E5="","",E50+E45+E40+E35+E30+E25+E20+E15+E10+E5)</f>
        <v>166</v>
      </c>
      <c r="F55" s="675">
        <f t="shared" si="13"/>
        <v>156</v>
      </c>
      <c r="G55" s="675">
        <f t="shared" si="13"/>
        <v>163</v>
      </c>
      <c r="H55" s="675">
        <f t="shared" si="13"/>
        <v>154</v>
      </c>
      <c r="I55" s="675">
        <f t="shared" si="13"/>
        <v>159</v>
      </c>
      <c r="J55" s="675">
        <f t="shared" si="13"/>
        <v>169</v>
      </c>
      <c r="K55" s="675">
        <f t="shared" si="13"/>
        <v>172</v>
      </c>
      <c r="L55" s="675">
        <f t="shared" si="13"/>
        <v>133</v>
      </c>
      <c r="M55" s="675">
        <f>IF(M5="","",M50+M45+M40+M35+M30+M25+M20+M15+M10+M5)</f>
        <v>137</v>
      </c>
      <c r="N55" s="684">
        <f t="shared" si="13"/>
        <v>133</v>
      </c>
      <c r="O55" s="687">
        <f t="shared" si="1"/>
        <v>1834</v>
      </c>
    </row>
    <row r="56" spans="1:15" ht="13.5" customHeight="1">
      <c r="A56" s="849"/>
      <c r="B56" s="232" t="s">
        <v>51</v>
      </c>
      <c r="C56" s="673">
        <f t="shared" si="12"/>
        <v>117</v>
      </c>
      <c r="D56" s="675">
        <f t="shared" si="12"/>
        <v>101</v>
      </c>
      <c r="E56" s="675">
        <f aca="true" t="shared" si="14" ref="E56:N56">IF(E6="","",E51+E46+E41+E36+E31+E26+E21+E16+E11+E6)</f>
        <v>168</v>
      </c>
      <c r="F56" s="675">
        <f t="shared" si="14"/>
        <v>79</v>
      </c>
      <c r="G56" s="675">
        <f t="shared" si="14"/>
        <v>125</v>
      </c>
      <c r="H56" s="675">
        <f t="shared" si="14"/>
        <v>152</v>
      </c>
      <c r="I56" s="675">
        <f t="shared" si="14"/>
        <v>470</v>
      </c>
      <c r="J56" s="675">
        <f t="shared" si="14"/>
        <v>81</v>
      </c>
      <c r="K56" s="675">
        <f t="shared" si="14"/>
        <v>145</v>
      </c>
      <c r="L56" s="675">
        <f t="shared" si="14"/>
        <v>72</v>
      </c>
      <c r="M56" s="675">
        <f>IF(M6="","",M51+M46+M41+M36+M31+M26+M21+M16+M11+M6)</f>
        <v>138</v>
      </c>
      <c r="N56" s="684">
        <f t="shared" si="14"/>
        <v>84</v>
      </c>
      <c r="O56" s="687">
        <f t="shared" si="1"/>
        <v>1732</v>
      </c>
    </row>
    <row r="57" spans="1:15" ht="13.5" customHeight="1">
      <c r="A57" s="131"/>
      <c r="B57" s="232" t="s">
        <v>79</v>
      </c>
      <c r="C57" s="673">
        <f t="shared" si="12"/>
        <v>0</v>
      </c>
      <c r="D57" s="675">
        <f t="shared" si="12"/>
        <v>1</v>
      </c>
      <c r="E57" s="675">
        <f aca="true" t="shared" si="15" ref="E57:N57">IF(E7="","",E52+E47+E42+E37+E32+E27+E22+E17+E12+E7)</f>
        <v>0</v>
      </c>
      <c r="F57" s="675">
        <f t="shared" si="15"/>
        <v>0</v>
      </c>
      <c r="G57" s="675">
        <f t="shared" si="15"/>
        <v>0</v>
      </c>
      <c r="H57" s="675">
        <f t="shared" si="15"/>
        <v>0</v>
      </c>
      <c r="I57" s="675">
        <f t="shared" si="15"/>
        <v>0</v>
      </c>
      <c r="J57" s="675">
        <f t="shared" si="15"/>
        <v>0</v>
      </c>
      <c r="K57" s="675">
        <f t="shared" si="15"/>
        <v>0</v>
      </c>
      <c r="L57" s="675">
        <f t="shared" si="15"/>
        <v>0</v>
      </c>
      <c r="M57" s="675">
        <f>IF(M7="","",M52+M47+M42+M37+M32+M27+M22+M17+M12+M7)</f>
        <v>0</v>
      </c>
      <c r="N57" s="684">
        <f t="shared" si="15"/>
        <v>0</v>
      </c>
      <c r="O57" s="687">
        <f t="shared" si="1"/>
        <v>1</v>
      </c>
    </row>
    <row r="58" spans="1:15" ht="13.5" customHeight="1" thickBot="1">
      <c r="A58" s="133"/>
      <c r="B58" s="238" t="s">
        <v>52</v>
      </c>
      <c r="C58" s="677">
        <f t="shared" si="12"/>
        <v>15</v>
      </c>
      <c r="D58" s="678">
        <f t="shared" si="12"/>
        <v>31</v>
      </c>
      <c r="E58" s="678">
        <f aca="true" t="shared" si="16" ref="E58:N58">IF(E8="","",E53+E48+E43+E38+E33+E28+E23+E18+E13+E8)</f>
        <v>41</v>
      </c>
      <c r="F58" s="678">
        <f t="shared" si="16"/>
        <v>39</v>
      </c>
      <c r="G58" s="678">
        <f t="shared" si="16"/>
        <v>22</v>
      </c>
      <c r="H58" s="678">
        <f t="shared" si="16"/>
        <v>40</v>
      </c>
      <c r="I58" s="678">
        <f t="shared" si="16"/>
        <v>37</v>
      </c>
      <c r="J58" s="678">
        <f t="shared" si="16"/>
        <v>25</v>
      </c>
      <c r="K58" s="678">
        <f t="shared" si="16"/>
        <v>40</v>
      </c>
      <c r="L58" s="678">
        <f t="shared" si="16"/>
        <v>34</v>
      </c>
      <c r="M58" s="678">
        <f>IF(M8="","",M53+M48+M43+M38+M33+M28+M23+M18+M13+M8)</f>
        <v>15</v>
      </c>
      <c r="N58" s="685">
        <f t="shared" si="16"/>
        <v>36</v>
      </c>
      <c r="O58" s="691">
        <f t="shared" si="1"/>
        <v>375</v>
      </c>
    </row>
    <row r="59" spans="1:15" ht="13.5" customHeight="1">
      <c r="A59" s="752"/>
      <c r="B59" s="179"/>
      <c r="C59" s="179"/>
      <c r="D59" s="179"/>
      <c r="E59" s="179"/>
      <c r="F59" s="179"/>
      <c r="G59" s="179"/>
      <c r="H59" s="179"/>
      <c r="I59" s="179"/>
      <c r="J59" s="179"/>
      <c r="K59" s="179"/>
      <c r="L59" s="239"/>
      <c r="M59" s="239"/>
      <c r="N59" s="239"/>
      <c r="O59" s="757" t="s">
        <v>163</v>
      </c>
    </row>
    <row r="60" spans="1:15" ht="13.5">
      <c r="A60" s="230"/>
      <c r="B60" s="179"/>
      <c r="C60" s="179"/>
      <c r="D60" s="179"/>
      <c r="E60" s="179"/>
      <c r="F60" s="179"/>
      <c r="G60" s="179"/>
      <c r="H60" s="179"/>
      <c r="I60" s="179"/>
      <c r="J60" s="179"/>
      <c r="K60" s="179"/>
      <c r="L60" s="179"/>
      <c r="M60" s="179"/>
      <c r="N60" s="179"/>
      <c r="O60" s="179"/>
    </row>
    <row r="61" spans="1:15" ht="13.5">
      <c r="A61" s="230"/>
      <c r="B61" s="179"/>
      <c r="C61" s="179"/>
      <c r="D61" s="179"/>
      <c r="E61" s="179"/>
      <c r="F61" s="179"/>
      <c r="G61" s="179"/>
      <c r="H61" s="179"/>
      <c r="I61" s="179"/>
      <c r="J61" s="179"/>
      <c r="K61" s="179"/>
      <c r="L61" s="179"/>
      <c r="M61" s="179"/>
      <c r="N61" s="179"/>
      <c r="O61" s="179"/>
    </row>
    <row r="62" spans="1:15" ht="13.5">
      <c r="A62" s="230"/>
      <c r="B62" s="179"/>
      <c r="C62" s="179"/>
      <c r="D62" s="179"/>
      <c r="E62" s="179"/>
      <c r="F62" s="179"/>
      <c r="G62" s="179"/>
      <c r="H62" s="179"/>
      <c r="I62" s="179"/>
      <c r="J62" s="179"/>
      <c r="K62" s="179"/>
      <c r="L62" s="179"/>
      <c r="M62" s="179"/>
      <c r="N62" s="179"/>
      <c r="O62" s="179"/>
    </row>
    <row r="63" spans="1:15" ht="13.5">
      <c r="A63" s="230"/>
      <c r="B63" s="179"/>
      <c r="C63" s="179"/>
      <c r="D63" s="179"/>
      <c r="E63" s="179"/>
      <c r="F63" s="179"/>
      <c r="G63" s="179"/>
      <c r="H63" s="179"/>
      <c r="I63" s="179"/>
      <c r="J63" s="179"/>
      <c r="K63" s="179"/>
      <c r="L63" s="179"/>
      <c r="M63" s="179"/>
      <c r="N63" s="179"/>
      <c r="O63" s="179"/>
    </row>
    <row r="64" spans="1:15" ht="13.5">
      <c r="A64" s="230"/>
      <c r="B64" s="179"/>
      <c r="C64" s="179"/>
      <c r="D64" s="179"/>
      <c r="E64" s="179"/>
      <c r="F64" s="179"/>
      <c r="G64" s="179"/>
      <c r="H64" s="179"/>
      <c r="I64" s="179"/>
      <c r="J64" s="179"/>
      <c r="K64" s="179"/>
      <c r="L64" s="179"/>
      <c r="M64" s="179"/>
      <c r="N64" s="179"/>
      <c r="O64" s="179"/>
    </row>
    <row r="65" spans="1:15" ht="13.5">
      <c r="A65" s="230"/>
      <c r="B65" s="230"/>
      <c r="C65" s="230"/>
      <c r="D65" s="230"/>
      <c r="E65" s="230"/>
      <c r="F65" s="230"/>
      <c r="G65" s="230"/>
      <c r="H65" s="230"/>
      <c r="I65" s="230"/>
      <c r="J65" s="230"/>
      <c r="K65" s="230"/>
      <c r="L65" s="230"/>
      <c r="M65" s="230"/>
      <c r="N65" s="230"/>
      <c r="O65" s="230"/>
    </row>
    <row r="66" spans="1:15" ht="13.5">
      <c r="A66" s="230"/>
      <c r="B66" s="230"/>
      <c r="C66" s="230"/>
      <c r="D66" s="230"/>
      <c r="E66" s="230"/>
      <c r="F66" s="230"/>
      <c r="G66" s="230"/>
      <c r="H66" s="230"/>
      <c r="I66" s="230"/>
      <c r="J66" s="230"/>
      <c r="K66" s="230"/>
      <c r="L66" s="230"/>
      <c r="M66" s="230"/>
      <c r="N66" s="230"/>
      <c r="O66" s="230"/>
    </row>
    <row r="67" spans="1:15" ht="13.5">
      <c r="A67" s="230"/>
      <c r="B67" s="230"/>
      <c r="C67" s="230"/>
      <c r="D67" s="230"/>
      <c r="E67" s="230"/>
      <c r="F67" s="230"/>
      <c r="G67" s="230"/>
      <c r="H67" s="230"/>
      <c r="I67" s="230"/>
      <c r="J67" s="230"/>
      <c r="K67" s="230"/>
      <c r="L67" s="230"/>
      <c r="M67" s="230"/>
      <c r="N67" s="230"/>
      <c r="O67" s="230"/>
    </row>
    <row r="68" spans="1:15" ht="13.5">
      <c r="A68" s="230"/>
      <c r="B68" s="230"/>
      <c r="C68" s="230"/>
      <c r="D68" s="230"/>
      <c r="E68" s="230"/>
      <c r="F68" s="230"/>
      <c r="G68" s="230"/>
      <c r="H68" s="230"/>
      <c r="I68" s="230"/>
      <c r="J68" s="230"/>
      <c r="K68" s="230"/>
      <c r="L68" s="230"/>
      <c r="M68" s="230"/>
      <c r="N68" s="230"/>
      <c r="O68" s="230"/>
    </row>
    <row r="69" spans="1:15" ht="13.5">
      <c r="A69" s="230"/>
      <c r="B69" s="230"/>
      <c r="C69" s="230"/>
      <c r="D69" s="230"/>
      <c r="E69" s="230"/>
      <c r="F69" s="230"/>
      <c r="G69" s="230"/>
      <c r="H69" s="230"/>
      <c r="I69" s="230"/>
      <c r="J69" s="230"/>
      <c r="K69" s="230"/>
      <c r="L69" s="230"/>
      <c r="M69" s="230"/>
      <c r="N69" s="230"/>
      <c r="O69" s="230"/>
    </row>
    <row r="70" spans="1:15" ht="13.5">
      <c r="A70" s="230"/>
      <c r="B70" s="230"/>
      <c r="C70" s="230"/>
      <c r="D70" s="230"/>
      <c r="E70" s="230"/>
      <c r="F70" s="230"/>
      <c r="G70" s="230"/>
      <c r="H70" s="230"/>
      <c r="I70" s="230"/>
      <c r="J70" s="230"/>
      <c r="K70" s="230"/>
      <c r="L70" s="230"/>
      <c r="M70" s="230"/>
      <c r="N70" s="230"/>
      <c r="O70" s="230"/>
    </row>
    <row r="71" spans="1:15" ht="13.5">
      <c r="A71" s="230"/>
      <c r="B71" s="230"/>
      <c r="C71" s="230"/>
      <c r="D71" s="230"/>
      <c r="E71" s="230"/>
      <c r="F71" s="230"/>
      <c r="G71" s="230"/>
      <c r="H71" s="230"/>
      <c r="I71" s="230"/>
      <c r="J71" s="230"/>
      <c r="K71" s="230"/>
      <c r="L71" s="230"/>
      <c r="M71" s="230"/>
      <c r="N71" s="230"/>
      <c r="O71" s="230"/>
    </row>
    <row r="72" spans="1:15" ht="13.5">
      <c r="A72" s="230"/>
      <c r="B72" s="230"/>
      <c r="C72" s="230"/>
      <c r="D72" s="230"/>
      <c r="E72" s="230"/>
      <c r="F72" s="230"/>
      <c r="G72" s="230"/>
      <c r="H72" s="230"/>
      <c r="I72" s="230"/>
      <c r="J72" s="230"/>
      <c r="K72" s="230"/>
      <c r="L72" s="230"/>
      <c r="M72" s="230"/>
      <c r="N72" s="230"/>
      <c r="O72" s="230"/>
    </row>
    <row r="73" spans="1:15" ht="13.5">
      <c r="A73" s="230"/>
      <c r="B73" s="230"/>
      <c r="C73" s="230"/>
      <c r="D73" s="230"/>
      <c r="E73" s="230"/>
      <c r="F73" s="230"/>
      <c r="G73" s="230"/>
      <c r="H73" s="230"/>
      <c r="I73" s="230"/>
      <c r="J73" s="230"/>
      <c r="K73" s="230"/>
      <c r="L73" s="230"/>
      <c r="M73" s="230"/>
      <c r="N73" s="230"/>
      <c r="O73" s="230"/>
    </row>
    <row r="74" spans="1:15" ht="13.5">
      <c r="A74" s="230"/>
      <c r="B74" s="230"/>
      <c r="C74" s="230"/>
      <c r="D74" s="230"/>
      <c r="E74" s="230"/>
      <c r="F74" s="230"/>
      <c r="G74" s="230"/>
      <c r="H74" s="230"/>
      <c r="I74" s="230"/>
      <c r="J74" s="230"/>
      <c r="K74" s="230"/>
      <c r="L74" s="230"/>
      <c r="M74" s="230"/>
      <c r="N74" s="230"/>
      <c r="O74" s="230"/>
    </row>
    <row r="75" spans="1:15" ht="13.5">
      <c r="A75" s="230"/>
      <c r="B75" s="230"/>
      <c r="C75" s="230"/>
      <c r="D75" s="230"/>
      <c r="E75" s="230"/>
      <c r="F75" s="230"/>
      <c r="G75" s="230"/>
      <c r="H75" s="230"/>
      <c r="I75" s="230"/>
      <c r="J75" s="230"/>
      <c r="K75" s="230"/>
      <c r="L75" s="230"/>
      <c r="M75" s="230"/>
      <c r="N75" s="230"/>
      <c r="O75" s="230"/>
    </row>
    <row r="76" spans="1:15" ht="13.5">
      <c r="A76" s="230"/>
      <c r="B76" s="230"/>
      <c r="C76" s="230"/>
      <c r="D76" s="230"/>
      <c r="E76" s="230"/>
      <c r="F76" s="230"/>
      <c r="G76" s="230"/>
      <c r="H76" s="230"/>
      <c r="I76" s="230"/>
      <c r="J76" s="230"/>
      <c r="K76" s="230"/>
      <c r="L76" s="230"/>
      <c r="M76" s="230"/>
      <c r="N76" s="230"/>
      <c r="O76" s="230"/>
    </row>
    <row r="77" spans="1:15" ht="13.5">
      <c r="A77" s="230"/>
      <c r="B77" s="230"/>
      <c r="C77" s="230"/>
      <c r="D77" s="230"/>
      <c r="E77" s="230"/>
      <c r="F77" s="230"/>
      <c r="G77" s="230"/>
      <c r="H77" s="230"/>
      <c r="I77" s="230"/>
      <c r="J77" s="230"/>
      <c r="K77" s="230"/>
      <c r="L77" s="230"/>
      <c r="M77" s="230"/>
      <c r="N77" s="230"/>
      <c r="O77" s="230"/>
    </row>
    <row r="78" spans="1:15" ht="13.5">
      <c r="A78" s="230"/>
      <c r="B78" s="230"/>
      <c r="C78" s="230"/>
      <c r="D78" s="230"/>
      <c r="E78" s="230"/>
      <c r="F78" s="230"/>
      <c r="G78" s="230"/>
      <c r="H78" s="230"/>
      <c r="I78" s="230"/>
      <c r="J78" s="230"/>
      <c r="K78" s="230"/>
      <c r="L78" s="230"/>
      <c r="M78" s="230"/>
      <c r="N78" s="230"/>
      <c r="O78" s="230"/>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portrait" paperSize="9" scale="62"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view="pageBreakPreview" zoomScaleSheetLayoutView="100" workbookViewId="0" topLeftCell="A1">
      <pane xSplit="2" ySplit="4" topLeftCell="C32" activePane="bottomRight" state="frozen"/>
      <selection pane="topLeft" activeCell="B30" sqref="B30"/>
      <selection pane="topRight" activeCell="B30" sqref="B30"/>
      <selection pane="bottomLeft" activeCell="B30" sqref="B30"/>
      <selection pane="bottomRight" activeCell="Q29" sqref="Q29"/>
    </sheetView>
  </sheetViews>
  <sheetFormatPr defaultColWidth="9.00390625" defaultRowHeight="13.5"/>
  <cols>
    <col min="1" max="1" width="10.75390625" style="170" customWidth="1"/>
    <col min="2" max="16384" width="9.00390625" style="170" customWidth="1"/>
  </cols>
  <sheetData>
    <row r="1" spans="1:15" ht="17.25">
      <c r="A1" s="761"/>
      <c r="B1" s="240"/>
      <c r="C1" s="134"/>
      <c r="D1" s="134"/>
      <c r="E1" s="134"/>
      <c r="F1" s="58" t="s">
        <v>98</v>
      </c>
      <c r="G1" s="58"/>
      <c r="H1" s="58"/>
      <c r="I1" s="179"/>
      <c r="J1" s="58" t="s">
        <v>209</v>
      </c>
      <c r="K1" s="58"/>
      <c r="L1" s="179"/>
      <c r="M1" s="179"/>
      <c r="N1" s="179"/>
      <c r="O1" s="179"/>
    </row>
    <row r="2" spans="1:15" ht="13.5">
      <c r="A2" s="241"/>
      <c r="B2" s="241"/>
      <c r="C2" s="241"/>
      <c r="D2" s="241"/>
      <c r="E2" s="241"/>
      <c r="F2" s="241"/>
      <c r="G2" s="241"/>
      <c r="H2" s="241"/>
      <c r="I2" s="241"/>
      <c r="J2" s="241"/>
      <c r="K2" s="241"/>
      <c r="L2" s="241"/>
      <c r="M2" s="241"/>
      <c r="N2" s="241"/>
      <c r="O2" s="241"/>
    </row>
    <row r="3" spans="1:15" ht="14.25" thickBot="1">
      <c r="A3" s="241"/>
      <c r="B3" s="242"/>
      <c r="C3" s="179"/>
      <c r="D3" s="179"/>
      <c r="E3" s="179"/>
      <c r="F3" s="179" t="s">
        <v>123</v>
      </c>
      <c r="G3" s="179"/>
      <c r="H3" s="179"/>
      <c r="I3" s="179"/>
      <c r="J3" s="179"/>
      <c r="K3" s="179"/>
      <c r="L3" s="179"/>
      <c r="M3" s="179"/>
      <c r="N3" s="179" t="s">
        <v>124</v>
      </c>
      <c r="O3" s="179"/>
    </row>
    <row r="4" spans="1:15" ht="14.25" thickBot="1">
      <c r="A4" s="161"/>
      <c r="B4" s="162"/>
      <c r="C4" s="135" t="s">
        <v>1</v>
      </c>
      <c r="D4" s="136" t="s">
        <v>2</v>
      </c>
      <c r="E4" s="136" t="s">
        <v>3</v>
      </c>
      <c r="F4" s="136" t="s">
        <v>99</v>
      </c>
      <c r="G4" s="136" t="s">
        <v>5</v>
      </c>
      <c r="H4" s="136" t="s">
        <v>6</v>
      </c>
      <c r="I4" s="136" t="s">
        <v>7</v>
      </c>
      <c r="J4" s="136" t="s">
        <v>100</v>
      </c>
      <c r="K4" s="136" t="s">
        <v>9</v>
      </c>
      <c r="L4" s="136" t="s">
        <v>10</v>
      </c>
      <c r="M4" s="137" t="s">
        <v>11</v>
      </c>
      <c r="N4" s="137" t="s">
        <v>12</v>
      </c>
      <c r="O4" s="141" t="s">
        <v>13</v>
      </c>
    </row>
    <row r="5" spans="1:15" ht="15" thickTop="1">
      <c r="A5" s="138"/>
      <c r="B5" s="243" t="s">
        <v>125</v>
      </c>
      <c r="C5" s="665">
        <f>IF(C6="","",SUM(C6:C9))</f>
        <v>1734</v>
      </c>
      <c r="D5" s="665">
        <f aca="true" t="shared" si="0" ref="D5:K5">IF(D6="","",SUM(D6:D9))</f>
        <v>1857</v>
      </c>
      <c r="E5" s="681">
        <f t="shared" si="0"/>
        <v>1983</v>
      </c>
      <c r="F5" s="681">
        <f>IF(F6="","",SUM(F6:F9))</f>
        <v>1944</v>
      </c>
      <c r="G5" s="665">
        <f t="shared" si="0"/>
        <v>1910</v>
      </c>
      <c r="H5" s="665">
        <f t="shared" si="0"/>
        <v>2205</v>
      </c>
      <c r="I5" s="665">
        <f t="shared" si="0"/>
        <v>2369</v>
      </c>
      <c r="J5" s="665">
        <f t="shared" si="0"/>
        <v>1639</v>
      </c>
      <c r="K5" s="665">
        <f t="shared" si="0"/>
        <v>2211</v>
      </c>
      <c r="L5" s="665">
        <f>IF(L6="","",SUM(L6:L9))</f>
        <v>1442</v>
      </c>
      <c r="M5" s="665">
        <f>IF(M6="","",SUM(M6:M9))</f>
        <v>1787</v>
      </c>
      <c r="N5" s="665">
        <f>IF(N6="","",SUM(N6:N9))</f>
        <v>1724</v>
      </c>
      <c r="O5" s="693">
        <f>IF(SUM(C5:N5)="","",SUM(C5:N5))</f>
        <v>22805</v>
      </c>
    </row>
    <row r="6" spans="1:15" ht="14.25">
      <c r="A6" s="139"/>
      <c r="B6" s="244" t="s">
        <v>65</v>
      </c>
      <c r="C6" s="667">
        <f>IF(C10="","",SUM(C11,C17,C23,C29,C35))</f>
        <v>792</v>
      </c>
      <c r="D6" s="667">
        <f aca="true" t="shared" si="1" ref="D6:K6">IF(D10="","",SUM(D11,D17,D23,D29,D35))</f>
        <v>809</v>
      </c>
      <c r="E6" s="667">
        <f t="shared" si="1"/>
        <v>923</v>
      </c>
      <c r="F6" s="682">
        <f>IF(F10="","",SUM(F11,F17,F23,F29,F35))</f>
        <v>846</v>
      </c>
      <c r="G6" s="667">
        <f t="shared" si="1"/>
        <v>809</v>
      </c>
      <c r="H6" s="667">
        <f t="shared" si="1"/>
        <v>834</v>
      </c>
      <c r="I6" s="667">
        <f t="shared" si="1"/>
        <v>807</v>
      </c>
      <c r="J6" s="667">
        <f t="shared" si="1"/>
        <v>823</v>
      </c>
      <c r="K6" s="667">
        <f t="shared" si="1"/>
        <v>830</v>
      </c>
      <c r="L6" s="667">
        <f>IF(L10="","",SUM(L11,L17,L23,L29,L35))</f>
        <v>638</v>
      </c>
      <c r="M6" s="667">
        <f>IF(M10="","",SUM(M11,M17,M23,M29,M35))</f>
        <v>786</v>
      </c>
      <c r="N6" s="667">
        <f>IF(N10="","",SUM(N11,N17,N23,N29,N35))</f>
        <v>709</v>
      </c>
      <c r="O6" s="694">
        <f aca="true" t="shared" si="2" ref="O6:O26">IF(SUM(C6:N6)="","",SUM(C6:N6))</f>
        <v>9606</v>
      </c>
    </row>
    <row r="7" spans="1:15" ht="14.25">
      <c r="A7" s="140" t="s">
        <v>101</v>
      </c>
      <c r="B7" s="244" t="s">
        <v>66</v>
      </c>
      <c r="C7" s="667">
        <f>IF(C10="","",SUM(C12,C18,C24,C30,C36))</f>
        <v>631</v>
      </c>
      <c r="D7" s="667">
        <f aca="true" t="shared" si="3" ref="D7:K7">IF(D10="","",SUM(D12,D18,D24,D30,D36))</f>
        <v>735</v>
      </c>
      <c r="E7" s="667">
        <f t="shared" si="3"/>
        <v>730</v>
      </c>
      <c r="F7" s="682">
        <f>IF(F10="","",SUM(F12,F18,F24,F30,F36))</f>
        <v>840</v>
      </c>
      <c r="G7" s="667">
        <f t="shared" si="3"/>
        <v>774</v>
      </c>
      <c r="H7" s="667">
        <f t="shared" si="3"/>
        <v>1130</v>
      </c>
      <c r="I7" s="667">
        <f t="shared" si="3"/>
        <v>1297</v>
      </c>
      <c r="J7" s="667">
        <f t="shared" si="3"/>
        <v>582</v>
      </c>
      <c r="K7" s="667">
        <f t="shared" si="3"/>
        <v>812</v>
      </c>
      <c r="L7" s="667">
        <f>IF(L10="","",SUM(L12,L18,L24,L30,L36))</f>
        <v>537</v>
      </c>
      <c r="M7" s="667">
        <f>IF(M10="","",SUM(M12,M18,M24,M30,M36))</f>
        <v>715</v>
      </c>
      <c r="N7" s="667">
        <f>IF(N10="","",SUM(N12,N18,N24,N30,N36))</f>
        <v>734</v>
      </c>
      <c r="O7" s="694">
        <f t="shared" si="2"/>
        <v>9517</v>
      </c>
    </row>
    <row r="8" spans="1:15" ht="13.5">
      <c r="A8" s="245"/>
      <c r="B8" s="244" t="s">
        <v>67</v>
      </c>
      <c r="C8" s="667">
        <f>IF(C10="","",SUM(C13,C19,C25,C31,C37))</f>
        <v>2</v>
      </c>
      <c r="D8" s="667">
        <f aca="true" t="shared" si="4" ref="D8:K8">IF(D10="","",SUM(D13,D19,D25,D31,D37))</f>
        <v>2</v>
      </c>
      <c r="E8" s="667">
        <f t="shared" si="4"/>
        <v>0</v>
      </c>
      <c r="F8" s="682">
        <f>IF(F10="","",SUM(F13,F19,F25,F31,F37))</f>
        <v>1</v>
      </c>
      <c r="G8" s="667">
        <f t="shared" si="4"/>
        <v>97</v>
      </c>
      <c r="H8" s="667">
        <f t="shared" si="4"/>
        <v>1</v>
      </c>
      <c r="I8" s="667">
        <f t="shared" si="4"/>
        <v>2</v>
      </c>
      <c r="J8" s="667">
        <f t="shared" si="4"/>
        <v>8</v>
      </c>
      <c r="K8" s="667">
        <f t="shared" si="4"/>
        <v>8</v>
      </c>
      <c r="L8" s="667">
        <f>IF(L10="","",SUM(L13,L19,L25,L31,L37))</f>
        <v>2</v>
      </c>
      <c r="M8" s="667">
        <f>IF(M10="","",SUM(M13,M19,M25,M31,M37))</f>
        <v>75</v>
      </c>
      <c r="N8" s="667">
        <f>IF(N10="","",SUM(N13,N19,N25,N31,N37))</f>
        <v>16</v>
      </c>
      <c r="O8" s="694">
        <f t="shared" si="2"/>
        <v>214</v>
      </c>
    </row>
    <row r="9" spans="1:15" ht="14.25" thickBot="1">
      <c r="A9" s="246"/>
      <c r="B9" s="247" t="s">
        <v>52</v>
      </c>
      <c r="C9" s="670">
        <f>IF(C10="","",SUM(C14,C20,C26,C32,C38))</f>
        <v>309</v>
      </c>
      <c r="D9" s="670">
        <f aca="true" t="shared" si="5" ref="D9:K9">IF(D10="","",SUM(D14,D20,D26,D32,D38))</f>
        <v>311</v>
      </c>
      <c r="E9" s="670">
        <f t="shared" si="5"/>
        <v>330</v>
      </c>
      <c r="F9" s="683">
        <f>IF(F10="","",SUM(F14,F20,F26,F32,F38))</f>
        <v>257</v>
      </c>
      <c r="G9" s="670">
        <f t="shared" si="5"/>
        <v>230</v>
      </c>
      <c r="H9" s="670">
        <f t="shared" si="5"/>
        <v>240</v>
      </c>
      <c r="I9" s="670">
        <f t="shared" si="5"/>
        <v>263</v>
      </c>
      <c r="J9" s="670">
        <f t="shared" si="5"/>
        <v>226</v>
      </c>
      <c r="K9" s="670">
        <f t="shared" si="5"/>
        <v>561</v>
      </c>
      <c r="L9" s="670">
        <f>IF(L10="","",SUM(L14,L20,L26,L32,L38))</f>
        <v>265</v>
      </c>
      <c r="M9" s="670">
        <f>IF(M10="","",SUM(M14,M20,M26,M32,M38))</f>
        <v>211</v>
      </c>
      <c r="N9" s="670">
        <f>IF(N10="","",SUM(N14,N20,N26,N32,N38))</f>
        <v>265</v>
      </c>
      <c r="O9" s="695">
        <f t="shared" si="2"/>
        <v>3468</v>
      </c>
    </row>
    <row r="10" spans="1:15" ht="14.25" customHeight="1" thickTop="1">
      <c r="A10" s="854" t="s">
        <v>198</v>
      </c>
      <c r="B10" s="248" t="s">
        <v>13</v>
      </c>
      <c r="C10" s="696">
        <f>IF(C11="","",SUM(C11:C14))</f>
        <v>1584</v>
      </c>
      <c r="D10" s="696">
        <f>IF(D11="","",SUM(D11:D14))</f>
        <v>1727</v>
      </c>
      <c r="E10" s="697">
        <f aca="true" t="shared" si="6" ref="E10:M10">IF(E11="","",SUM(E11:E14))</f>
        <v>1869</v>
      </c>
      <c r="F10" s="665">
        <f t="shared" si="6"/>
        <v>1820</v>
      </c>
      <c r="G10" s="696">
        <f t="shared" si="6"/>
        <v>1771</v>
      </c>
      <c r="H10" s="696">
        <f t="shared" si="6"/>
        <v>2059</v>
      </c>
      <c r="I10" s="696">
        <f t="shared" si="6"/>
        <v>2200</v>
      </c>
      <c r="J10" s="696">
        <f t="shared" si="6"/>
        <v>1530</v>
      </c>
      <c r="K10" s="696">
        <f t="shared" si="6"/>
        <v>2091</v>
      </c>
      <c r="L10" s="696">
        <f t="shared" si="6"/>
        <v>1332</v>
      </c>
      <c r="M10" s="696">
        <f t="shared" si="6"/>
        <v>1663</v>
      </c>
      <c r="N10" s="696">
        <f>IF(N11="","",SUM(N11:N14))</f>
        <v>1597</v>
      </c>
      <c r="O10" s="693">
        <f>IF(SUM(C10:N10)="","",SUM(C10:N10))</f>
        <v>21243</v>
      </c>
    </row>
    <row r="11" spans="1:15" ht="13.5" customHeight="1">
      <c r="A11" s="855"/>
      <c r="B11" s="244" t="s">
        <v>65</v>
      </c>
      <c r="C11" s="698">
        <v>713</v>
      </c>
      <c r="D11" s="698">
        <v>723</v>
      </c>
      <c r="E11" s="699">
        <v>853</v>
      </c>
      <c r="F11" s="722">
        <v>768</v>
      </c>
      <c r="G11" s="698">
        <v>727</v>
      </c>
      <c r="H11" s="698">
        <v>762</v>
      </c>
      <c r="I11" s="698">
        <v>734</v>
      </c>
      <c r="J11" s="698">
        <v>747</v>
      </c>
      <c r="K11" s="698">
        <v>740</v>
      </c>
      <c r="L11" s="698">
        <v>555</v>
      </c>
      <c r="M11" s="698">
        <v>709</v>
      </c>
      <c r="N11" s="698">
        <v>644</v>
      </c>
      <c r="O11" s="694">
        <f t="shared" si="2"/>
        <v>8675</v>
      </c>
    </row>
    <row r="12" spans="1:15" ht="13.5" customHeight="1">
      <c r="A12" s="855"/>
      <c r="B12" s="244" t="s">
        <v>66</v>
      </c>
      <c r="C12" s="698">
        <v>631</v>
      </c>
      <c r="D12" s="698">
        <v>735</v>
      </c>
      <c r="E12" s="699">
        <v>729</v>
      </c>
      <c r="F12" s="722">
        <v>828</v>
      </c>
      <c r="G12" s="698">
        <v>768</v>
      </c>
      <c r="H12" s="698">
        <v>1116</v>
      </c>
      <c r="I12" s="698">
        <v>1265</v>
      </c>
      <c r="J12" s="698">
        <v>574</v>
      </c>
      <c r="K12" s="698">
        <v>812</v>
      </c>
      <c r="L12" s="698">
        <v>537</v>
      </c>
      <c r="M12" s="698">
        <v>705</v>
      </c>
      <c r="N12" s="698">
        <v>704</v>
      </c>
      <c r="O12" s="694">
        <f t="shared" si="2"/>
        <v>9404</v>
      </c>
    </row>
    <row r="13" spans="1:15" ht="13.5">
      <c r="A13" s="855"/>
      <c r="B13" s="244" t="s">
        <v>67</v>
      </c>
      <c r="C13" s="698">
        <v>2</v>
      </c>
      <c r="D13" s="698">
        <v>2</v>
      </c>
      <c r="E13" s="699">
        <v>0</v>
      </c>
      <c r="F13" s="722">
        <v>1</v>
      </c>
      <c r="G13" s="698">
        <v>97</v>
      </c>
      <c r="H13" s="698">
        <v>1</v>
      </c>
      <c r="I13" s="698">
        <v>2</v>
      </c>
      <c r="J13" s="698">
        <v>8</v>
      </c>
      <c r="K13" s="698">
        <v>7</v>
      </c>
      <c r="L13" s="698">
        <v>2</v>
      </c>
      <c r="M13" s="698">
        <v>74</v>
      </c>
      <c r="N13" s="698">
        <v>16</v>
      </c>
      <c r="O13" s="694">
        <f t="shared" si="2"/>
        <v>212</v>
      </c>
    </row>
    <row r="14" spans="1:15" ht="14.25" thickBot="1">
      <c r="A14" s="856"/>
      <c r="B14" s="250" t="s">
        <v>52</v>
      </c>
      <c r="C14" s="700">
        <v>238</v>
      </c>
      <c r="D14" s="700">
        <v>267</v>
      </c>
      <c r="E14" s="701">
        <v>287</v>
      </c>
      <c r="F14" s="723">
        <v>223</v>
      </c>
      <c r="G14" s="700">
        <v>179</v>
      </c>
      <c r="H14" s="700">
        <v>180</v>
      </c>
      <c r="I14" s="700">
        <v>199</v>
      </c>
      <c r="J14" s="700">
        <v>201</v>
      </c>
      <c r="K14" s="700">
        <v>532</v>
      </c>
      <c r="L14" s="700">
        <v>238</v>
      </c>
      <c r="M14" s="700">
        <v>175</v>
      </c>
      <c r="N14" s="796">
        <v>233</v>
      </c>
      <c r="O14" s="695">
        <f t="shared" si="2"/>
        <v>2952</v>
      </c>
    </row>
    <row r="15" spans="1:15" s="251" customFormat="1" ht="15.75" thickBot="1" thickTop="1">
      <c r="A15" s="861" t="s">
        <v>126</v>
      </c>
      <c r="B15" s="862"/>
      <c r="C15" s="702">
        <f>IF(C10="","",C10/C5)</f>
        <v>0.9134948096885813</v>
      </c>
      <c r="D15" s="702">
        <f>IF(D10="","",D10/D5)</f>
        <v>0.9299946149703824</v>
      </c>
      <c r="E15" s="703">
        <f aca="true" t="shared" si="7" ref="E15:K15">IF(E10="","",E10/E5)</f>
        <v>0.9425113464447806</v>
      </c>
      <c r="F15" s="703">
        <f t="shared" si="7"/>
        <v>0.9362139917695473</v>
      </c>
      <c r="G15" s="702">
        <f t="shared" si="7"/>
        <v>0.9272251308900523</v>
      </c>
      <c r="H15" s="702">
        <f t="shared" si="7"/>
        <v>0.9337868480725624</v>
      </c>
      <c r="I15" s="702">
        <f t="shared" si="7"/>
        <v>0.9286618826509075</v>
      </c>
      <c r="J15" s="702">
        <f t="shared" si="7"/>
        <v>0.9334960341671751</v>
      </c>
      <c r="K15" s="702">
        <f t="shared" si="7"/>
        <v>0.9457259158751696</v>
      </c>
      <c r="L15" s="702">
        <f>IF(L10="","",L10/L5)</f>
        <v>0.9237170596393898</v>
      </c>
      <c r="M15" s="702">
        <f>IF(M10="","",M10/M5)</f>
        <v>0.9306099608282037</v>
      </c>
      <c r="N15" s="702">
        <f>IF(N10="","",N10/N5)</f>
        <v>0.9263341067285383</v>
      </c>
      <c r="O15" s="704">
        <f>IF(O10="","",O10/O5)</f>
        <v>0.9315062486296865</v>
      </c>
    </row>
    <row r="16" spans="1:15" ht="14.25" thickTop="1">
      <c r="A16" s="857" t="s">
        <v>68</v>
      </c>
      <c r="B16" s="243" t="s">
        <v>13</v>
      </c>
      <c r="C16" s="705">
        <f>IF(C17="","",SUM(C17:C20))</f>
        <v>0</v>
      </c>
      <c r="D16" s="705">
        <f>IF(D17="","",SUM(D17:D20))</f>
        <v>0</v>
      </c>
      <c r="E16" s="706">
        <f aca="true" t="shared" si="8" ref="E16:N16">IF(E17="","",SUM(E17:E20))</f>
        <v>0</v>
      </c>
      <c r="F16" s="707">
        <f t="shared" si="8"/>
        <v>0</v>
      </c>
      <c r="G16" s="705">
        <f t="shared" si="8"/>
        <v>0</v>
      </c>
      <c r="H16" s="705">
        <f t="shared" si="8"/>
        <v>0</v>
      </c>
      <c r="I16" s="705">
        <f t="shared" si="8"/>
        <v>0</v>
      </c>
      <c r="J16" s="705">
        <f t="shared" si="8"/>
        <v>6</v>
      </c>
      <c r="K16" s="705">
        <f t="shared" si="8"/>
        <v>0</v>
      </c>
      <c r="L16" s="705">
        <f t="shared" si="8"/>
        <v>0</v>
      </c>
      <c r="M16" s="705">
        <f t="shared" si="8"/>
        <v>0</v>
      </c>
      <c r="N16" s="705">
        <f t="shared" si="8"/>
        <v>30</v>
      </c>
      <c r="O16" s="708">
        <f t="shared" si="2"/>
        <v>36</v>
      </c>
    </row>
    <row r="17" spans="1:15" ht="13.5">
      <c r="A17" s="858"/>
      <c r="B17" s="244" t="s">
        <v>65</v>
      </c>
      <c r="C17" s="709">
        <v>0</v>
      </c>
      <c r="D17" s="709">
        <v>0</v>
      </c>
      <c r="E17" s="710">
        <v>0</v>
      </c>
      <c r="F17" s="711">
        <v>0</v>
      </c>
      <c r="G17" s="709">
        <v>0</v>
      </c>
      <c r="H17" s="709">
        <v>0</v>
      </c>
      <c r="I17" s="709">
        <v>0</v>
      </c>
      <c r="J17" s="709">
        <v>0</v>
      </c>
      <c r="K17" s="709">
        <v>0</v>
      </c>
      <c r="L17" s="709">
        <v>0</v>
      </c>
      <c r="M17" s="709">
        <v>0</v>
      </c>
      <c r="N17" s="709">
        <v>0</v>
      </c>
      <c r="O17" s="694">
        <f t="shared" si="2"/>
        <v>0</v>
      </c>
    </row>
    <row r="18" spans="1:15" ht="13.5">
      <c r="A18" s="858"/>
      <c r="B18" s="244" t="s">
        <v>66</v>
      </c>
      <c r="C18" s="709">
        <v>0</v>
      </c>
      <c r="D18" s="709">
        <v>0</v>
      </c>
      <c r="E18" s="710">
        <v>0</v>
      </c>
      <c r="F18" s="711">
        <v>0</v>
      </c>
      <c r="G18" s="709">
        <v>0</v>
      </c>
      <c r="H18" s="709">
        <v>0</v>
      </c>
      <c r="I18" s="709">
        <v>0</v>
      </c>
      <c r="J18" s="709">
        <v>6</v>
      </c>
      <c r="K18" s="709">
        <v>0</v>
      </c>
      <c r="L18" s="709">
        <v>0</v>
      </c>
      <c r="M18" s="709">
        <v>0</v>
      </c>
      <c r="N18" s="709">
        <v>30</v>
      </c>
      <c r="O18" s="694">
        <f t="shared" si="2"/>
        <v>36</v>
      </c>
    </row>
    <row r="19" spans="1:15" ht="13.5">
      <c r="A19" s="245"/>
      <c r="B19" s="244" t="s">
        <v>67</v>
      </c>
      <c r="C19" s="709">
        <v>0</v>
      </c>
      <c r="D19" s="709">
        <v>0</v>
      </c>
      <c r="E19" s="710">
        <v>0</v>
      </c>
      <c r="F19" s="711">
        <v>0</v>
      </c>
      <c r="G19" s="709">
        <v>0</v>
      </c>
      <c r="H19" s="709">
        <v>0</v>
      </c>
      <c r="I19" s="709">
        <v>0</v>
      </c>
      <c r="J19" s="709">
        <v>0</v>
      </c>
      <c r="K19" s="709">
        <v>0</v>
      </c>
      <c r="L19" s="709">
        <v>0</v>
      </c>
      <c r="M19" s="709">
        <v>0</v>
      </c>
      <c r="N19" s="709">
        <v>0</v>
      </c>
      <c r="O19" s="694">
        <f t="shared" si="2"/>
        <v>0</v>
      </c>
    </row>
    <row r="20" spans="1:15" ht="14.25" thickBot="1">
      <c r="A20" s="245"/>
      <c r="B20" s="250" t="s">
        <v>52</v>
      </c>
      <c r="C20" s="712">
        <v>0</v>
      </c>
      <c r="D20" s="712">
        <v>0</v>
      </c>
      <c r="E20" s="713">
        <v>0</v>
      </c>
      <c r="F20" s="714">
        <v>0</v>
      </c>
      <c r="G20" s="712">
        <v>0</v>
      </c>
      <c r="H20" s="712">
        <v>0</v>
      </c>
      <c r="I20" s="712">
        <v>0</v>
      </c>
      <c r="J20" s="712">
        <v>0</v>
      </c>
      <c r="K20" s="712">
        <v>0</v>
      </c>
      <c r="L20" s="712">
        <v>0</v>
      </c>
      <c r="M20" s="712">
        <v>0</v>
      </c>
      <c r="N20" s="712">
        <v>0</v>
      </c>
      <c r="O20" s="715">
        <f t="shared" si="2"/>
        <v>0</v>
      </c>
    </row>
    <row r="21" spans="1:16" s="251" customFormat="1" ht="15.75" thickBot="1" thickTop="1">
      <c r="A21" s="861" t="s">
        <v>126</v>
      </c>
      <c r="B21" s="862"/>
      <c r="C21" s="702">
        <f>IF(C16="","",C16/C5)</f>
        <v>0</v>
      </c>
      <c r="D21" s="702">
        <f>IF(D16="","",D16/D5)</f>
        <v>0</v>
      </c>
      <c r="E21" s="703">
        <f aca="true" t="shared" si="9" ref="E21:K21">IF(E16="","",E16/E5)</f>
        <v>0</v>
      </c>
      <c r="F21" s="703">
        <f t="shared" si="9"/>
        <v>0</v>
      </c>
      <c r="G21" s="702">
        <f t="shared" si="9"/>
        <v>0</v>
      </c>
      <c r="H21" s="702">
        <f t="shared" si="9"/>
        <v>0</v>
      </c>
      <c r="I21" s="702">
        <f t="shared" si="9"/>
        <v>0</v>
      </c>
      <c r="J21" s="702">
        <f t="shared" si="9"/>
        <v>0.0036607687614399025</v>
      </c>
      <c r="K21" s="702">
        <f t="shared" si="9"/>
        <v>0</v>
      </c>
      <c r="L21" s="702">
        <f>IF(L16="","",L16/L5)</f>
        <v>0</v>
      </c>
      <c r="M21" s="702">
        <f>IF(M16="","",M16/M5)</f>
        <v>0</v>
      </c>
      <c r="N21" s="702">
        <f>IF(N16="","",N16/N5)</f>
        <v>0.01740139211136891</v>
      </c>
      <c r="O21" s="716">
        <f>IF(O11="","",O16/O5)</f>
        <v>0.001578601183950888</v>
      </c>
      <c r="P21" s="253"/>
    </row>
    <row r="22" spans="1:15" ht="14.25" thickTop="1">
      <c r="A22" s="854" t="s">
        <v>103</v>
      </c>
      <c r="B22" s="243" t="s">
        <v>13</v>
      </c>
      <c r="C22" s="696">
        <f>IF(C23="","",SUM(C23:C26))</f>
        <v>124</v>
      </c>
      <c r="D22" s="696">
        <f>IF(D23="","",SUM(D23:D26))</f>
        <v>110</v>
      </c>
      <c r="E22" s="697">
        <f aca="true" t="shared" si="10" ref="E22:N22">IF(E23="","",SUM(E23:E26))</f>
        <v>93</v>
      </c>
      <c r="F22" s="665">
        <f t="shared" si="10"/>
        <v>94</v>
      </c>
      <c r="G22" s="696">
        <f t="shared" si="10"/>
        <v>118</v>
      </c>
      <c r="H22" s="696">
        <f t="shared" si="10"/>
        <v>126</v>
      </c>
      <c r="I22" s="696">
        <f t="shared" si="10"/>
        <v>129</v>
      </c>
      <c r="J22" s="696">
        <f t="shared" si="10"/>
        <v>80</v>
      </c>
      <c r="K22" s="696">
        <f t="shared" si="10"/>
        <v>104</v>
      </c>
      <c r="L22" s="696">
        <f>IF(L23="","",SUM(L23:L26))</f>
        <v>98</v>
      </c>
      <c r="M22" s="696">
        <f>IF(M23="","",SUM(M23:M26))</f>
        <v>103</v>
      </c>
      <c r="N22" s="696">
        <f t="shared" si="10"/>
        <v>85</v>
      </c>
      <c r="O22" s="708">
        <f t="shared" si="2"/>
        <v>1264</v>
      </c>
    </row>
    <row r="23" spans="1:15" ht="13.5">
      <c r="A23" s="855"/>
      <c r="B23" s="244" t="s">
        <v>65</v>
      </c>
      <c r="C23" s="709">
        <v>54</v>
      </c>
      <c r="D23" s="709">
        <v>67</v>
      </c>
      <c r="E23" s="710">
        <v>55</v>
      </c>
      <c r="F23" s="711">
        <v>56</v>
      </c>
      <c r="G23" s="709">
        <v>63</v>
      </c>
      <c r="H23" s="709">
        <v>53</v>
      </c>
      <c r="I23" s="709">
        <v>57</v>
      </c>
      <c r="J23" s="709">
        <v>57</v>
      </c>
      <c r="K23" s="709">
        <v>76</v>
      </c>
      <c r="L23" s="709">
        <v>72</v>
      </c>
      <c r="M23" s="709">
        <v>67</v>
      </c>
      <c r="N23" s="709">
        <v>53</v>
      </c>
      <c r="O23" s="694">
        <f t="shared" si="2"/>
        <v>730</v>
      </c>
    </row>
    <row r="24" spans="1:15" ht="13.5">
      <c r="A24" s="855"/>
      <c r="B24" s="244" t="s">
        <v>66</v>
      </c>
      <c r="C24" s="709">
        <v>0</v>
      </c>
      <c r="D24" s="709">
        <v>0</v>
      </c>
      <c r="E24" s="710">
        <v>0</v>
      </c>
      <c r="F24" s="711">
        <v>4</v>
      </c>
      <c r="G24" s="709">
        <v>6</v>
      </c>
      <c r="H24" s="709">
        <v>14</v>
      </c>
      <c r="I24" s="709">
        <v>8</v>
      </c>
      <c r="J24" s="709">
        <v>0</v>
      </c>
      <c r="K24" s="709">
        <v>0</v>
      </c>
      <c r="L24" s="709">
        <v>0</v>
      </c>
      <c r="M24" s="709">
        <v>0</v>
      </c>
      <c r="N24" s="709">
        <v>0</v>
      </c>
      <c r="O24" s="694">
        <f t="shared" si="2"/>
        <v>32</v>
      </c>
    </row>
    <row r="25" spans="1:15" ht="13.5">
      <c r="A25" s="859"/>
      <c r="B25" s="244" t="s">
        <v>67</v>
      </c>
      <c r="C25" s="709">
        <v>0</v>
      </c>
      <c r="D25" s="709">
        <v>0</v>
      </c>
      <c r="E25" s="710">
        <v>0</v>
      </c>
      <c r="F25" s="711">
        <v>0</v>
      </c>
      <c r="G25" s="709">
        <v>0</v>
      </c>
      <c r="H25" s="709">
        <v>0</v>
      </c>
      <c r="I25" s="709">
        <v>0</v>
      </c>
      <c r="J25" s="709">
        <v>0</v>
      </c>
      <c r="K25" s="709">
        <v>0</v>
      </c>
      <c r="L25" s="709">
        <v>0</v>
      </c>
      <c r="M25" s="709">
        <v>0</v>
      </c>
      <c r="N25" s="709">
        <v>0</v>
      </c>
      <c r="O25" s="694">
        <f t="shared" si="2"/>
        <v>0</v>
      </c>
    </row>
    <row r="26" spans="1:15" ht="14.25" thickBot="1">
      <c r="A26" s="860"/>
      <c r="B26" s="250" t="s">
        <v>52</v>
      </c>
      <c r="C26" s="712">
        <v>70</v>
      </c>
      <c r="D26" s="712">
        <v>43</v>
      </c>
      <c r="E26" s="713">
        <v>38</v>
      </c>
      <c r="F26" s="714">
        <v>34</v>
      </c>
      <c r="G26" s="712">
        <v>49</v>
      </c>
      <c r="H26" s="712">
        <v>59</v>
      </c>
      <c r="I26" s="712">
        <v>64</v>
      </c>
      <c r="J26" s="712">
        <v>23</v>
      </c>
      <c r="K26" s="712">
        <v>28</v>
      </c>
      <c r="L26" s="712">
        <v>26</v>
      </c>
      <c r="M26" s="712">
        <v>36</v>
      </c>
      <c r="N26" s="712">
        <v>32</v>
      </c>
      <c r="O26" s="717">
        <f t="shared" si="2"/>
        <v>502</v>
      </c>
    </row>
    <row r="27" spans="1:15" s="251" customFormat="1" ht="14.25" customHeight="1" thickBot="1" thickTop="1">
      <c r="A27" s="861" t="s">
        <v>127</v>
      </c>
      <c r="B27" s="862"/>
      <c r="C27" s="702">
        <f>IF(C22="","",C22/C5)</f>
        <v>0.07151095732410612</v>
      </c>
      <c r="D27" s="702">
        <f>IF(D22="","",D22/D5)</f>
        <v>0.05923532579429187</v>
      </c>
      <c r="E27" s="703">
        <f aca="true" t="shared" si="11" ref="E27:K27">IF(E22="","",E22/E5)</f>
        <v>0.046898638426626324</v>
      </c>
      <c r="F27" s="703">
        <f t="shared" si="11"/>
        <v>0.04835390946502058</v>
      </c>
      <c r="G27" s="702">
        <f t="shared" si="11"/>
        <v>0.061780104712041886</v>
      </c>
      <c r="H27" s="702">
        <f t="shared" si="11"/>
        <v>0.05714285714285714</v>
      </c>
      <c r="I27" s="702">
        <f t="shared" si="11"/>
        <v>0.054453355846348674</v>
      </c>
      <c r="J27" s="702">
        <f t="shared" si="11"/>
        <v>0.048810250152532035</v>
      </c>
      <c r="K27" s="702">
        <f t="shared" si="11"/>
        <v>0.04703753957485301</v>
      </c>
      <c r="L27" s="702">
        <f>IF(L22="","",L22/L5)</f>
        <v>0.06796116504854369</v>
      </c>
      <c r="M27" s="702">
        <f>IF(M22="","",M22/M5)</f>
        <v>0.05763850027979855</v>
      </c>
      <c r="N27" s="702">
        <f>IF(N22="","",N22/N5)</f>
        <v>0.049303944315545245</v>
      </c>
      <c r="O27" s="716">
        <f>IF(O5="","",O22/O5)</f>
        <v>0.055426441569831175</v>
      </c>
    </row>
    <row r="28" spans="1:15" ht="14.25" thickTop="1">
      <c r="A28" s="854" t="s">
        <v>102</v>
      </c>
      <c r="B28" s="243" t="s">
        <v>13</v>
      </c>
      <c r="C28" s="705">
        <f>IF(C29="","",SUM(C29:C32))</f>
        <v>0</v>
      </c>
      <c r="D28" s="705">
        <f>IF(D29="","",SUM(D29:D32))</f>
        <v>0</v>
      </c>
      <c r="E28" s="706">
        <f aca="true" t="shared" si="12" ref="E28:N28">IF(E29="","",SUM(E29:E32))</f>
        <v>0</v>
      </c>
      <c r="F28" s="707">
        <f t="shared" si="12"/>
        <v>0</v>
      </c>
      <c r="G28" s="705">
        <f t="shared" si="12"/>
        <v>0</v>
      </c>
      <c r="H28" s="705">
        <f t="shared" si="12"/>
        <v>0</v>
      </c>
      <c r="I28" s="705">
        <f t="shared" si="12"/>
        <v>0</v>
      </c>
      <c r="J28" s="705">
        <f t="shared" si="12"/>
        <v>0</v>
      </c>
      <c r="K28" s="705">
        <f t="shared" si="12"/>
        <v>0</v>
      </c>
      <c r="L28" s="705">
        <f t="shared" si="12"/>
        <v>0</v>
      </c>
      <c r="M28" s="705">
        <f t="shared" si="12"/>
        <v>0</v>
      </c>
      <c r="N28" s="705">
        <f t="shared" si="12"/>
        <v>0</v>
      </c>
      <c r="O28" s="718">
        <f>IF(SUM(C28:N28)="","",SUM(C28:N28))</f>
        <v>0</v>
      </c>
    </row>
    <row r="29" spans="1:15" ht="13.5">
      <c r="A29" s="855"/>
      <c r="B29" s="794" t="s">
        <v>197</v>
      </c>
      <c r="C29" s="709">
        <v>0</v>
      </c>
      <c r="D29" s="709">
        <v>0</v>
      </c>
      <c r="E29" s="710">
        <v>0</v>
      </c>
      <c r="F29" s="711">
        <v>0</v>
      </c>
      <c r="G29" s="709">
        <v>0</v>
      </c>
      <c r="H29" s="709">
        <v>0</v>
      </c>
      <c r="I29" s="709">
        <v>0</v>
      </c>
      <c r="J29" s="709">
        <v>0</v>
      </c>
      <c r="K29" s="709">
        <v>0</v>
      </c>
      <c r="L29" s="709">
        <v>0</v>
      </c>
      <c r="M29" s="709">
        <v>0</v>
      </c>
      <c r="N29" s="709">
        <v>0</v>
      </c>
      <c r="O29" s="694">
        <f>IF(SUM(C29:N29)="","",SUM(C29:N29))</f>
        <v>0</v>
      </c>
    </row>
    <row r="30" spans="1:15" ht="13.5">
      <c r="A30" s="855"/>
      <c r="B30" s="244" t="s">
        <v>66</v>
      </c>
      <c r="C30" s="709">
        <v>0</v>
      </c>
      <c r="D30" s="709">
        <v>0</v>
      </c>
      <c r="E30" s="710">
        <v>0</v>
      </c>
      <c r="F30" s="711">
        <v>0</v>
      </c>
      <c r="G30" s="709">
        <v>0</v>
      </c>
      <c r="H30" s="709">
        <v>0</v>
      </c>
      <c r="I30" s="709">
        <v>0</v>
      </c>
      <c r="J30" s="709">
        <v>0</v>
      </c>
      <c r="K30" s="709">
        <v>0</v>
      </c>
      <c r="L30" s="709">
        <v>0</v>
      </c>
      <c r="M30" s="709">
        <v>0</v>
      </c>
      <c r="N30" s="709">
        <v>0</v>
      </c>
      <c r="O30" s="694">
        <f>IF(SUM(C30:N30)="","",SUM(C30:N30))</f>
        <v>0</v>
      </c>
    </row>
    <row r="31" spans="1:15" ht="13.5">
      <c r="A31" s="859"/>
      <c r="B31" s="244" t="s">
        <v>67</v>
      </c>
      <c r="C31" s="709">
        <v>0</v>
      </c>
      <c r="D31" s="709">
        <v>0</v>
      </c>
      <c r="E31" s="710">
        <v>0</v>
      </c>
      <c r="F31" s="711">
        <v>0</v>
      </c>
      <c r="G31" s="709">
        <v>0</v>
      </c>
      <c r="H31" s="709">
        <v>0</v>
      </c>
      <c r="I31" s="709">
        <v>0</v>
      </c>
      <c r="J31" s="709">
        <v>0</v>
      </c>
      <c r="K31" s="709">
        <v>0</v>
      </c>
      <c r="L31" s="709">
        <v>0</v>
      </c>
      <c r="M31" s="709">
        <v>0</v>
      </c>
      <c r="N31" s="709">
        <v>0</v>
      </c>
      <c r="O31" s="694">
        <f>IF(SUM(C31:N31)="","",SUM(C31:N31))</f>
        <v>0</v>
      </c>
    </row>
    <row r="32" spans="1:15" ht="14.25" thickBot="1">
      <c r="A32" s="860"/>
      <c r="B32" s="250" t="s">
        <v>52</v>
      </c>
      <c r="C32" s="712">
        <v>0</v>
      </c>
      <c r="D32" s="712">
        <v>0</v>
      </c>
      <c r="E32" s="713">
        <v>0</v>
      </c>
      <c r="F32" s="714">
        <v>0</v>
      </c>
      <c r="G32" s="712">
        <v>0</v>
      </c>
      <c r="H32" s="712">
        <v>0</v>
      </c>
      <c r="I32" s="712">
        <v>0</v>
      </c>
      <c r="J32" s="712">
        <v>0</v>
      </c>
      <c r="K32" s="712">
        <v>0</v>
      </c>
      <c r="L32" s="712">
        <v>0</v>
      </c>
      <c r="M32" s="712">
        <v>0</v>
      </c>
      <c r="N32" s="712">
        <v>0</v>
      </c>
      <c r="O32" s="693">
        <f>IF(SUM(C32:N32)="","",SUM(C32:N32))</f>
        <v>0</v>
      </c>
    </row>
    <row r="33" spans="1:15" s="251" customFormat="1" ht="15.75" thickBot="1" thickTop="1">
      <c r="A33" s="861" t="s">
        <v>128</v>
      </c>
      <c r="B33" s="862"/>
      <c r="C33" s="702">
        <f>IF(C28="","",C28/C5)</f>
        <v>0</v>
      </c>
      <c r="D33" s="702">
        <f>IF(D28="","",D28/D5)</f>
        <v>0</v>
      </c>
      <c r="E33" s="703">
        <f aca="true" t="shared" si="13" ref="E33:K33">IF(E28="","",E28/E5)</f>
        <v>0</v>
      </c>
      <c r="F33" s="703">
        <f t="shared" si="13"/>
        <v>0</v>
      </c>
      <c r="G33" s="702">
        <f t="shared" si="13"/>
        <v>0</v>
      </c>
      <c r="H33" s="702">
        <f t="shared" si="13"/>
        <v>0</v>
      </c>
      <c r="I33" s="702">
        <f t="shared" si="13"/>
        <v>0</v>
      </c>
      <c r="J33" s="702">
        <f t="shared" si="13"/>
        <v>0</v>
      </c>
      <c r="K33" s="702">
        <f t="shared" si="13"/>
        <v>0</v>
      </c>
      <c r="L33" s="702">
        <f>IF(L28="","",L28/L5)</f>
        <v>0</v>
      </c>
      <c r="M33" s="702">
        <f>IF(M28="","",M28/M5)</f>
        <v>0</v>
      </c>
      <c r="N33" s="702">
        <f>IF(N28="","",N28/N5)</f>
        <v>0</v>
      </c>
      <c r="O33" s="719">
        <f>IF(O23="","",O28/O23)</f>
        <v>0</v>
      </c>
    </row>
    <row r="34" spans="1:15" ht="14.25" thickTop="1">
      <c r="A34" s="865" t="s">
        <v>69</v>
      </c>
      <c r="B34" s="243" t="s">
        <v>13</v>
      </c>
      <c r="C34" s="696">
        <f>IF(C35="","",SUM(C35:C38))</f>
        <v>26</v>
      </c>
      <c r="D34" s="696">
        <f>IF(D35="","",SUM(D35:D38))</f>
        <v>20</v>
      </c>
      <c r="E34" s="697">
        <f aca="true" t="shared" si="14" ref="E34:L34">IF(E35="","",SUM(E35:E38))</f>
        <v>21</v>
      </c>
      <c r="F34" s="665">
        <f t="shared" si="14"/>
        <v>30</v>
      </c>
      <c r="G34" s="696">
        <f t="shared" si="14"/>
        <v>21</v>
      </c>
      <c r="H34" s="696">
        <f t="shared" si="14"/>
        <v>20</v>
      </c>
      <c r="I34" s="696">
        <f t="shared" si="14"/>
        <v>40</v>
      </c>
      <c r="J34" s="696">
        <f t="shared" si="14"/>
        <v>23</v>
      </c>
      <c r="K34" s="696">
        <f t="shared" si="14"/>
        <v>16</v>
      </c>
      <c r="L34" s="696">
        <f t="shared" si="14"/>
        <v>12</v>
      </c>
      <c r="M34" s="696">
        <f>IF(M35="","",SUM(M35:M38))</f>
        <v>21</v>
      </c>
      <c r="N34" s="696">
        <f>IF(N35="","",SUM(N35:N38))</f>
        <v>12</v>
      </c>
      <c r="O34" s="708">
        <f>IF(SUM(C34:N34)="","",SUM(C34:N34))</f>
        <v>262</v>
      </c>
    </row>
    <row r="35" spans="1:15" ht="13.5">
      <c r="A35" s="866"/>
      <c r="B35" s="244" t="s">
        <v>65</v>
      </c>
      <c r="C35" s="709">
        <v>25</v>
      </c>
      <c r="D35" s="709">
        <v>19</v>
      </c>
      <c r="E35" s="710">
        <v>15</v>
      </c>
      <c r="F35" s="711">
        <v>22</v>
      </c>
      <c r="G35" s="709">
        <v>19</v>
      </c>
      <c r="H35" s="709">
        <v>19</v>
      </c>
      <c r="I35" s="709">
        <v>16</v>
      </c>
      <c r="J35" s="709">
        <v>19</v>
      </c>
      <c r="K35" s="709">
        <v>14</v>
      </c>
      <c r="L35" s="709">
        <v>11</v>
      </c>
      <c r="M35" s="709">
        <v>10</v>
      </c>
      <c r="N35" s="709">
        <v>12</v>
      </c>
      <c r="O35" s="694">
        <f>IF(SUM(C35:N35)="","",SUM(C35:N35))</f>
        <v>201</v>
      </c>
    </row>
    <row r="36" spans="1:15" ht="13.5">
      <c r="A36" s="866"/>
      <c r="B36" s="244" t="s">
        <v>66</v>
      </c>
      <c r="C36" s="709">
        <v>0</v>
      </c>
      <c r="D36" s="709">
        <v>0</v>
      </c>
      <c r="E36" s="710">
        <v>1</v>
      </c>
      <c r="F36" s="711">
        <v>8</v>
      </c>
      <c r="G36" s="709">
        <v>0</v>
      </c>
      <c r="H36" s="709">
        <v>0</v>
      </c>
      <c r="I36" s="709">
        <v>24</v>
      </c>
      <c r="J36" s="709">
        <v>2</v>
      </c>
      <c r="K36" s="709">
        <v>0</v>
      </c>
      <c r="L36" s="709">
        <v>0</v>
      </c>
      <c r="M36" s="709">
        <v>10</v>
      </c>
      <c r="N36" s="709">
        <v>0</v>
      </c>
      <c r="O36" s="694">
        <f>IF(SUM(C36:N36)="","",SUM(C36:N36))</f>
        <v>45</v>
      </c>
    </row>
    <row r="37" spans="1:15" ht="13.5">
      <c r="A37" s="245"/>
      <c r="B37" s="244" t="s">
        <v>67</v>
      </c>
      <c r="C37" s="709">
        <v>0</v>
      </c>
      <c r="D37" s="709">
        <v>0</v>
      </c>
      <c r="E37" s="710">
        <v>0</v>
      </c>
      <c r="F37" s="711">
        <v>0</v>
      </c>
      <c r="G37" s="709">
        <v>0</v>
      </c>
      <c r="H37" s="709">
        <v>0</v>
      </c>
      <c r="I37" s="709">
        <v>0</v>
      </c>
      <c r="J37" s="709">
        <v>0</v>
      </c>
      <c r="K37" s="709">
        <v>1</v>
      </c>
      <c r="L37" s="709">
        <v>0</v>
      </c>
      <c r="M37" s="709">
        <v>1</v>
      </c>
      <c r="N37" s="709">
        <v>0</v>
      </c>
      <c r="O37" s="694">
        <f>IF(SUM(C37:N37)="","",SUM(C37:N37))</f>
        <v>2</v>
      </c>
    </row>
    <row r="38" spans="1:15" ht="14.25" thickBot="1">
      <c r="A38" s="246"/>
      <c r="B38" s="247" t="s">
        <v>52</v>
      </c>
      <c r="C38" s="712">
        <v>1</v>
      </c>
      <c r="D38" s="712">
        <v>1</v>
      </c>
      <c r="E38" s="713">
        <v>5</v>
      </c>
      <c r="F38" s="714">
        <v>0</v>
      </c>
      <c r="G38" s="712">
        <v>2</v>
      </c>
      <c r="H38" s="712">
        <v>1</v>
      </c>
      <c r="I38" s="712">
        <v>0</v>
      </c>
      <c r="J38" s="712">
        <v>2</v>
      </c>
      <c r="K38" s="712">
        <v>1</v>
      </c>
      <c r="L38" s="712">
        <v>1</v>
      </c>
      <c r="M38" s="712">
        <v>0</v>
      </c>
      <c r="N38" s="712">
        <v>0</v>
      </c>
      <c r="O38" s="717">
        <f>IF(SUM(C38:N38)="","",SUM(C38:N38))</f>
        <v>14</v>
      </c>
    </row>
    <row r="39" spans="1:15" s="251" customFormat="1" ht="15.75" thickBot="1" thickTop="1">
      <c r="A39" s="863" t="s">
        <v>128</v>
      </c>
      <c r="B39" s="864"/>
      <c r="C39" s="720">
        <f>IF(C34="","",C34/C5)</f>
        <v>0.014994232987312572</v>
      </c>
      <c r="D39" s="720">
        <f>IF(D34="","",D34/D5)</f>
        <v>0.010770059235325794</v>
      </c>
      <c r="E39" s="720">
        <f aca="true" t="shared" si="15" ref="E39:K39">IF(E34="","",E34/E5)</f>
        <v>0.01059001512859304</v>
      </c>
      <c r="F39" s="720">
        <f t="shared" si="15"/>
        <v>0.015432098765432098</v>
      </c>
      <c r="G39" s="720">
        <f t="shared" si="15"/>
        <v>0.01099476439790576</v>
      </c>
      <c r="H39" s="720">
        <f t="shared" si="15"/>
        <v>0.009070294784580499</v>
      </c>
      <c r="I39" s="720">
        <f t="shared" si="15"/>
        <v>0.016884761502743775</v>
      </c>
      <c r="J39" s="720">
        <f t="shared" si="15"/>
        <v>0.014032946918852958</v>
      </c>
      <c r="K39" s="720">
        <f t="shared" si="15"/>
        <v>0.007236544549977386</v>
      </c>
      <c r="L39" s="720">
        <f>IF(L34="","",L34/L5)</f>
        <v>0.008321775312066574</v>
      </c>
      <c r="M39" s="720">
        <f>IF(M34="","",M34/M5)</f>
        <v>0.011751538891997761</v>
      </c>
      <c r="N39" s="720">
        <f>IF(N34="","",N34/N5)</f>
        <v>0.0069605568445475635</v>
      </c>
      <c r="O39" s="721">
        <f>IF(O5="","",O34/O5)</f>
        <v>0.011488708616531462</v>
      </c>
    </row>
    <row r="40" spans="1:15" ht="13.5">
      <c r="A40" s="241"/>
      <c r="B40" s="242"/>
      <c r="C40" s="179" t="s">
        <v>129</v>
      </c>
      <c r="D40" s="179"/>
      <c r="E40" s="179" t="s">
        <v>129</v>
      </c>
      <c r="F40" s="179"/>
      <c r="G40" s="179"/>
      <c r="H40" s="179"/>
      <c r="I40" s="179"/>
      <c r="J40" s="179"/>
      <c r="K40" s="179"/>
      <c r="L40" s="179"/>
      <c r="M40" s="179"/>
      <c r="N40" s="179"/>
      <c r="O40" s="179"/>
    </row>
    <row r="41" spans="1:15" ht="13.5">
      <c r="A41" s="241"/>
      <c r="B41" s="242"/>
      <c r="C41" s="179"/>
      <c r="D41" s="179"/>
      <c r="E41" s="179"/>
      <c r="F41" s="179"/>
      <c r="G41" s="179"/>
      <c r="H41" s="179"/>
      <c r="I41" s="753"/>
      <c r="J41" s="179"/>
      <c r="K41" s="179"/>
      <c r="L41" s="179"/>
      <c r="M41" s="179"/>
      <c r="N41" s="179"/>
      <c r="O41" s="757" t="s">
        <v>163</v>
      </c>
    </row>
    <row r="42" ht="13.5"/>
  </sheetData>
  <sheetProtection/>
  <mergeCells count="10">
    <mergeCell ref="A10:A14"/>
    <mergeCell ref="A16:A18"/>
    <mergeCell ref="A28:A32"/>
    <mergeCell ref="A22:A26"/>
    <mergeCell ref="A27:B27"/>
    <mergeCell ref="A39:B39"/>
    <mergeCell ref="A33:B33"/>
    <mergeCell ref="A21:B21"/>
    <mergeCell ref="A15:B15"/>
    <mergeCell ref="A34:A36"/>
  </mergeCells>
  <printOptions/>
  <pageMargins left="0.75" right="0.75" top="0.33" bottom="0.49" header="0.2" footer="0.2"/>
  <pageSetup horizontalDpi="600" verticalDpi="600" orientation="portrait" paperSize="9" scale="62"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view="pageBreakPreview" zoomScaleSheetLayoutView="100" zoomScalePageLayoutView="0" workbookViewId="0" topLeftCell="B1">
      <pane xSplit="2" ySplit="3" topLeftCell="D4" activePane="bottomRight" state="frozen"/>
      <selection pane="topLeft" activeCell="B30" sqref="B30"/>
      <selection pane="topRight" activeCell="B30" sqref="B30"/>
      <selection pane="bottomLeft" activeCell="B30" sqref="B30"/>
      <selection pane="bottomRight" activeCell="S19" sqref="S19"/>
    </sheetView>
  </sheetViews>
  <sheetFormatPr defaultColWidth="9.00390625" defaultRowHeight="13.5"/>
  <cols>
    <col min="1" max="1" width="3.625" style="170" customWidth="1"/>
    <col min="2" max="2" width="6.375" style="170" customWidth="1"/>
    <col min="3" max="3" width="12.375" style="170" customWidth="1"/>
    <col min="4" max="15" width="8.00390625" style="170" customWidth="1"/>
    <col min="16" max="16" width="9.50390625" style="170" customWidth="1"/>
    <col min="17" max="16384" width="9.00390625" style="170" customWidth="1"/>
  </cols>
  <sheetData>
    <row r="1" spans="1:16" ht="18.75">
      <c r="A1" s="876" t="s">
        <v>161</v>
      </c>
      <c r="B1" s="877"/>
      <c r="C1" s="877"/>
      <c r="D1" s="877"/>
      <c r="E1" s="877"/>
      <c r="F1" s="877"/>
      <c r="G1" s="874" t="s">
        <v>210</v>
      </c>
      <c r="H1" s="874"/>
      <c r="I1" s="179"/>
      <c r="J1" s="179"/>
      <c r="K1" s="179"/>
      <c r="L1" s="179"/>
      <c r="M1" s="179"/>
      <c r="N1" s="179"/>
      <c r="O1" s="179"/>
      <c r="P1" s="179"/>
    </row>
    <row r="2" spans="1:16" ht="18" customHeight="1" thickBot="1">
      <c r="A2" s="254"/>
      <c r="B2" s="254"/>
      <c r="C2" s="254"/>
      <c r="D2" s="179"/>
      <c r="E2" s="179"/>
      <c r="F2" s="179"/>
      <c r="G2" s="179"/>
      <c r="H2" s="179"/>
      <c r="I2" s="179"/>
      <c r="J2" s="179"/>
      <c r="K2" s="254"/>
      <c r="L2" s="179"/>
      <c r="M2" s="179"/>
      <c r="N2" s="179"/>
      <c r="O2" s="875" t="s">
        <v>0</v>
      </c>
      <c r="P2" s="875"/>
    </row>
    <row r="3" spans="1:16" ht="18" customHeight="1" thickTop="1">
      <c r="A3" s="886"/>
      <c r="B3" s="887"/>
      <c r="C3" s="887"/>
      <c r="D3" s="7" t="s">
        <v>130</v>
      </c>
      <c r="E3" s="8" t="s">
        <v>2</v>
      </c>
      <c r="F3" s="8" t="s">
        <v>3</v>
      </c>
      <c r="G3" s="8" t="s">
        <v>4</v>
      </c>
      <c r="H3" s="8" t="s">
        <v>5</v>
      </c>
      <c r="I3" s="8" t="s">
        <v>6</v>
      </c>
      <c r="J3" s="8" t="s">
        <v>7</v>
      </c>
      <c r="K3" s="8" t="s">
        <v>8</v>
      </c>
      <c r="L3" s="8" t="s">
        <v>9</v>
      </c>
      <c r="M3" s="8" t="s">
        <v>10</v>
      </c>
      <c r="N3" s="8" t="s">
        <v>11</v>
      </c>
      <c r="O3" s="7" t="s">
        <v>12</v>
      </c>
      <c r="P3" s="9" t="s">
        <v>13</v>
      </c>
    </row>
    <row r="4" spans="1:16" ht="18" customHeight="1">
      <c r="A4" s="888" t="s">
        <v>14</v>
      </c>
      <c r="B4" s="889"/>
      <c r="C4" s="890"/>
      <c r="D4" s="743">
        <v>792</v>
      </c>
      <c r="E4" s="744">
        <v>809</v>
      </c>
      <c r="F4" s="724">
        <v>923</v>
      </c>
      <c r="G4" s="724">
        <v>846</v>
      </c>
      <c r="H4" s="724">
        <v>809</v>
      </c>
      <c r="I4" s="724">
        <v>834</v>
      </c>
      <c r="J4" s="724">
        <v>807</v>
      </c>
      <c r="K4" s="724">
        <v>823</v>
      </c>
      <c r="L4" s="724">
        <v>830</v>
      </c>
      <c r="M4" s="724">
        <v>636</v>
      </c>
      <c r="N4" s="724">
        <v>786</v>
      </c>
      <c r="O4" s="725">
        <v>709</v>
      </c>
      <c r="P4" s="726">
        <f>SUM(D4:O4)</f>
        <v>9604</v>
      </c>
    </row>
    <row r="5" spans="1:16" ht="18" customHeight="1">
      <c r="A5" s="891" t="s">
        <v>15</v>
      </c>
      <c r="B5" s="892"/>
      <c r="C5" s="893"/>
      <c r="D5" s="745">
        <v>717</v>
      </c>
      <c r="E5" s="727">
        <v>715</v>
      </c>
      <c r="F5" s="727">
        <v>798</v>
      </c>
      <c r="G5" s="727">
        <v>726</v>
      </c>
      <c r="H5" s="727">
        <v>717</v>
      </c>
      <c r="I5" s="727">
        <v>724</v>
      </c>
      <c r="J5" s="727">
        <v>706</v>
      </c>
      <c r="K5" s="727">
        <v>743</v>
      </c>
      <c r="L5" s="727">
        <v>735</v>
      </c>
      <c r="M5" s="727">
        <v>553</v>
      </c>
      <c r="N5" s="727">
        <v>691</v>
      </c>
      <c r="O5" s="728">
        <v>617</v>
      </c>
      <c r="P5" s="729">
        <f>SUM(D5:O5)</f>
        <v>8442</v>
      </c>
    </row>
    <row r="6" spans="1:16" ht="18" customHeight="1">
      <c r="A6" s="881" t="s">
        <v>16</v>
      </c>
      <c r="B6" s="882"/>
      <c r="C6" s="883"/>
      <c r="D6" s="730">
        <f>IF(D4="","",D5/D4)</f>
        <v>0.9053030303030303</v>
      </c>
      <c r="E6" s="730">
        <f aca="true" t="shared" si="0" ref="E6:O6">IF(E4="","",E5/E4)</f>
        <v>0.8838071693448702</v>
      </c>
      <c r="F6" s="730">
        <f t="shared" si="0"/>
        <v>0.8645720476706392</v>
      </c>
      <c r="G6" s="730">
        <f t="shared" si="0"/>
        <v>0.8581560283687943</v>
      </c>
      <c r="H6" s="730">
        <f t="shared" si="0"/>
        <v>0.8862793572311496</v>
      </c>
      <c r="I6" s="730">
        <f t="shared" si="0"/>
        <v>0.86810551558753</v>
      </c>
      <c r="J6" s="730">
        <f t="shared" si="0"/>
        <v>0.8748451053283767</v>
      </c>
      <c r="K6" s="730">
        <f t="shared" si="0"/>
        <v>0.9027946537059538</v>
      </c>
      <c r="L6" s="730">
        <f t="shared" si="0"/>
        <v>0.8855421686746988</v>
      </c>
      <c r="M6" s="730">
        <f t="shared" si="0"/>
        <v>0.8694968553459119</v>
      </c>
      <c r="N6" s="730">
        <f t="shared" si="0"/>
        <v>0.8791348600508906</v>
      </c>
      <c r="O6" s="731">
        <f t="shared" si="0"/>
        <v>0.8702397743300423</v>
      </c>
      <c r="P6" s="732">
        <f>IF(P5=0,0,P5/P4)</f>
        <v>0.8790087463556852</v>
      </c>
    </row>
    <row r="7" spans="1:16" ht="18" customHeight="1">
      <c r="A7" s="871"/>
      <c r="B7" s="867" t="s">
        <v>71</v>
      </c>
      <c r="C7" s="868"/>
      <c r="D7" s="727">
        <f>IF(D5="","",D5-D9)</f>
        <v>621</v>
      </c>
      <c r="E7" s="727">
        <f>IF(E5="","",E5-E9)</f>
        <v>596</v>
      </c>
      <c r="F7" s="727">
        <f aca="true" t="shared" si="1" ref="F7:N7">IF(F5="","",F5-F9)</f>
        <v>666</v>
      </c>
      <c r="G7" s="727">
        <f t="shared" si="1"/>
        <v>602</v>
      </c>
      <c r="H7" s="727">
        <f t="shared" si="1"/>
        <v>578</v>
      </c>
      <c r="I7" s="727">
        <f t="shared" si="1"/>
        <v>601</v>
      </c>
      <c r="J7" s="727">
        <f t="shared" si="1"/>
        <v>598</v>
      </c>
      <c r="K7" s="727">
        <f t="shared" si="1"/>
        <v>630</v>
      </c>
      <c r="L7" s="727">
        <f t="shared" si="1"/>
        <v>603</v>
      </c>
      <c r="M7" s="727">
        <f t="shared" si="1"/>
        <v>453</v>
      </c>
      <c r="N7" s="727">
        <f t="shared" si="1"/>
        <v>588</v>
      </c>
      <c r="O7" s="728">
        <f>IF(O5="","",O5-O9)</f>
        <v>516</v>
      </c>
      <c r="P7" s="729">
        <f>SUM(D7:O7)</f>
        <v>7052</v>
      </c>
    </row>
    <row r="8" spans="1:16" ht="18" customHeight="1">
      <c r="A8" s="871"/>
      <c r="B8" s="869" t="s">
        <v>16</v>
      </c>
      <c r="C8" s="870"/>
      <c r="D8" s="730">
        <f>IF(D5="","",D7/D5)</f>
        <v>0.8661087866108786</v>
      </c>
      <c r="E8" s="733">
        <f aca="true" t="shared" si="2" ref="E8:O8">IF(E5="","",E7/E5)</f>
        <v>0.8335664335664336</v>
      </c>
      <c r="F8" s="730">
        <f t="shared" si="2"/>
        <v>0.8345864661654135</v>
      </c>
      <c r="G8" s="730">
        <f t="shared" si="2"/>
        <v>0.8292011019283747</v>
      </c>
      <c r="H8" s="730">
        <f t="shared" si="2"/>
        <v>0.806136680613668</v>
      </c>
      <c r="I8" s="730">
        <f t="shared" si="2"/>
        <v>0.830110497237569</v>
      </c>
      <c r="J8" s="730">
        <f t="shared" si="2"/>
        <v>0.8470254957507082</v>
      </c>
      <c r="K8" s="730">
        <f t="shared" si="2"/>
        <v>0.847913862718708</v>
      </c>
      <c r="L8" s="730">
        <f t="shared" si="2"/>
        <v>0.8204081632653061</v>
      </c>
      <c r="M8" s="730">
        <f t="shared" si="2"/>
        <v>0.8191681735985533</v>
      </c>
      <c r="N8" s="730">
        <f t="shared" si="2"/>
        <v>0.8509406657018813</v>
      </c>
      <c r="O8" s="731">
        <f t="shared" si="2"/>
        <v>0.8363047001620746</v>
      </c>
      <c r="P8" s="732">
        <f>IF(P7=0,0,P7/P5)</f>
        <v>0.8353470741530443</v>
      </c>
    </row>
    <row r="9" spans="1:16" ht="18" customHeight="1">
      <c r="A9" s="871"/>
      <c r="B9" s="867" t="s">
        <v>72</v>
      </c>
      <c r="C9" s="868"/>
      <c r="D9" s="734">
        <f>IF(D11="","",D11+D13)</f>
        <v>96</v>
      </c>
      <c r="E9" s="734">
        <f>IF(E11="","",E11+E13)</f>
        <v>119</v>
      </c>
      <c r="F9" s="734">
        <f aca="true" t="shared" si="3" ref="F9:O9">IF(F11="","",F11+F13)</f>
        <v>132</v>
      </c>
      <c r="G9" s="734">
        <f t="shared" si="3"/>
        <v>124</v>
      </c>
      <c r="H9" s="734">
        <f t="shared" si="3"/>
        <v>139</v>
      </c>
      <c r="I9" s="734">
        <f t="shared" si="3"/>
        <v>123</v>
      </c>
      <c r="J9" s="734">
        <f t="shared" si="3"/>
        <v>108</v>
      </c>
      <c r="K9" s="734">
        <f t="shared" si="3"/>
        <v>113</v>
      </c>
      <c r="L9" s="734">
        <f t="shared" si="3"/>
        <v>132</v>
      </c>
      <c r="M9" s="734">
        <f t="shared" si="3"/>
        <v>100</v>
      </c>
      <c r="N9" s="734">
        <f t="shared" si="3"/>
        <v>103</v>
      </c>
      <c r="O9" s="735">
        <f t="shared" si="3"/>
        <v>101</v>
      </c>
      <c r="P9" s="736">
        <f>SUM(D9:O9)</f>
        <v>1390</v>
      </c>
    </row>
    <row r="10" spans="1:16" ht="18" customHeight="1">
      <c r="A10" s="871"/>
      <c r="B10" s="873" t="s">
        <v>16</v>
      </c>
      <c r="C10" s="870"/>
      <c r="D10" s="737">
        <f>IF(D5="","",D9/D5)</f>
        <v>0.13389121338912133</v>
      </c>
      <c r="E10" s="737">
        <f aca="true" t="shared" si="4" ref="E10:O10">IF(E5="","",E9/E5)</f>
        <v>0.16643356643356644</v>
      </c>
      <c r="F10" s="737">
        <f t="shared" si="4"/>
        <v>0.16541353383458646</v>
      </c>
      <c r="G10" s="737">
        <f t="shared" si="4"/>
        <v>0.17079889807162535</v>
      </c>
      <c r="H10" s="737">
        <f t="shared" si="4"/>
        <v>0.19386331938633194</v>
      </c>
      <c r="I10" s="737">
        <f t="shared" si="4"/>
        <v>0.16988950276243095</v>
      </c>
      <c r="J10" s="737">
        <f t="shared" si="4"/>
        <v>0.1529745042492918</v>
      </c>
      <c r="K10" s="737">
        <f t="shared" si="4"/>
        <v>0.15208613728129206</v>
      </c>
      <c r="L10" s="737">
        <f t="shared" si="4"/>
        <v>0.17959183673469387</v>
      </c>
      <c r="M10" s="737">
        <f t="shared" si="4"/>
        <v>0.18083182640144665</v>
      </c>
      <c r="N10" s="737">
        <f t="shared" si="4"/>
        <v>0.14905933429811866</v>
      </c>
      <c r="O10" s="738">
        <f t="shared" si="4"/>
        <v>0.16369529983792544</v>
      </c>
      <c r="P10" s="739">
        <f>IF(P9=0,0,P9/P5)</f>
        <v>0.1646529258469557</v>
      </c>
    </row>
    <row r="11" spans="1:16" ht="18" customHeight="1">
      <c r="A11" s="871"/>
      <c r="B11" s="884"/>
      <c r="C11" s="261" t="s">
        <v>17</v>
      </c>
      <c r="D11" s="734">
        <v>17</v>
      </c>
      <c r="E11" s="646">
        <v>22</v>
      </c>
      <c r="F11" s="734">
        <v>25</v>
      </c>
      <c r="G11" s="734">
        <v>21</v>
      </c>
      <c r="H11" s="734">
        <v>17</v>
      </c>
      <c r="I11" s="734">
        <v>22</v>
      </c>
      <c r="J11" s="734">
        <v>18</v>
      </c>
      <c r="K11" s="734">
        <v>21</v>
      </c>
      <c r="L11" s="734">
        <v>15</v>
      </c>
      <c r="M11" s="734">
        <v>25</v>
      </c>
      <c r="N11" s="734">
        <v>14</v>
      </c>
      <c r="O11" s="735">
        <v>9</v>
      </c>
      <c r="P11" s="736">
        <f>SUM(D11:O11)</f>
        <v>226</v>
      </c>
    </row>
    <row r="12" spans="1:16" ht="18" customHeight="1">
      <c r="A12" s="871"/>
      <c r="B12" s="884"/>
      <c r="C12" s="262" t="s">
        <v>16</v>
      </c>
      <c r="D12" s="737">
        <f>IF(D5="","",D11/D5)</f>
        <v>0.023709902370990237</v>
      </c>
      <c r="E12" s="737">
        <f aca="true" t="shared" si="5" ref="E12:O12">IF(E5="","",E11/E5)</f>
        <v>0.03076923076923077</v>
      </c>
      <c r="F12" s="737">
        <f t="shared" si="5"/>
        <v>0.03132832080200501</v>
      </c>
      <c r="G12" s="737">
        <f t="shared" si="5"/>
        <v>0.028925619834710745</v>
      </c>
      <c r="H12" s="737">
        <f t="shared" si="5"/>
        <v>0.023709902370990237</v>
      </c>
      <c r="I12" s="737">
        <f t="shared" si="5"/>
        <v>0.03038674033149171</v>
      </c>
      <c r="J12" s="737">
        <f t="shared" si="5"/>
        <v>0.025495750708215296</v>
      </c>
      <c r="K12" s="737">
        <f t="shared" si="5"/>
        <v>0.02826379542395693</v>
      </c>
      <c r="L12" s="737">
        <f t="shared" si="5"/>
        <v>0.02040816326530612</v>
      </c>
      <c r="M12" s="737">
        <f t="shared" si="5"/>
        <v>0.045207956600361664</v>
      </c>
      <c r="N12" s="737">
        <f t="shared" si="5"/>
        <v>0.020260492040520984</v>
      </c>
      <c r="O12" s="738">
        <f t="shared" si="5"/>
        <v>0.014586709886547812</v>
      </c>
      <c r="P12" s="739">
        <f>IF(P11=0,0,P11/P5)</f>
        <v>0.026770907367922293</v>
      </c>
    </row>
    <row r="13" spans="1:16" ht="18" customHeight="1">
      <c r="A13" s="871"/>
      <c r="B13" s="884"/>
      <c r="C13" s="263" t="s">
        <v>70</v>
      </c>
      <c r="D13" s="734">
        <v>79</v>
      </c>
      <c r="E13" s="734">
        <v>97</v>
      </c>
      <c r="F13" s="734">
        <v>107</v>
      </c>
      <c r="G13" s="734">
        <v>103</v>
      </c>
      <c r="H13" s="734">
        <v>122</v>
      </c>
      <c r="I13" s="734">
        <v>101</v>
      </c>
      <c r="J13" s="734">
        <v>90</v>
      </c>
      <c r="K13" s="734">
        <v>92</v>
      </c>
      <c r="L13" s="734">
        <v>117</v>
      </c>
      <c r="M13" s="734">
        <v>75</v>
      </c>
      <c r="N13" s="734">
        <v>89</v>
      </c>
      <c r="O13" s="735">
        <v>92</v>
      </c>
      <c r="P13" s="736">
        <f>SUM(D13:O13)</f>
        <v>1164</v>
      </c>
    </row>
    <row r="14" spans="1:16" ht="18" customHeight="1">
      <c r="A14" s="872"/>
      <c r="B14" s="885"/>
      <c r="C14" s="262" t="s">
        <v>16</v>
      </c>
      <c r="D14" s="737">
        <f>IF(D5="","",D13/D5)</f>
        <v>0.1101813110181311</v>
      </c>
      <c r="E14" s="737">
        <f aca="true" t="shared" si="6" ref="E14:O14">IF(E5="","",E13/E5)</f>
        <v>0.13566433566433567</v>
      </c>
      <c r="F14" s="737">
        <f t="shared" si="6"/>
        <v>0.13408521303258145</v>
      </c>
      <c r="G14" s="737">
        <f t="shared" si="6"/>
        <v>0.1418732782369146</v>
      </c>
      <c r="H14" s="737">
        <f t="shared" si="6"/>
        <v>0.1701534170153417</v>
      </c>
      <c r="I14" s="737">
        <f t="shared" si="6"/>
        <v>0.13950276243093923</v>
      </c>
      <c r="J14" s="737">
        <f t="shared" si="6"/>
        <v>0.1274787535410765</v>
      </c>
      <c r="K14" s="737">
        <f t="shared" si="6"/>
        <v>0.12382234185733512</v>
      </c>
      <c r="L14" s="737">
        <f t="shared" si="6"/>
        <v>0.15918367346938775</v>
      </c>
      <c r="M14" s="737">
        <f t="shared" si="6"/>
        <v>0.13562386980108498</v>
      </c>
      <c r="N14" s="737">
        <f t="shared" si="6"/>
        <v>0.1287988422575977</v>
      </c>
      <c r="O14" s="738">
        <f t="shared" si="6"/>
        <v>0.14910858995137763</v>
      </c>
      <c r="P14" s="739">
        <f>IF(P13=0,0,P13/P5)</f>
        <v>0.1378820184790334</v>
      </c>
    </row>
    <row r="15" spans="1:16" ht="18" customHeight="1">
      <c r="A15" s="10" t="s">
        <v>131</v>
      </c>
      <c r="B15" s="11"/>
      <c r="C15" s="264"/>
      <c r="D15" s="734">
        <f>IF(D5="","",D4-D5)</f>
        <v>75</v>
      </c>
      <c r="E15" s="734">
        <f>IF(E5="","",E4-E5)</f>
        <v>94</v>
      </c>
      <c r="F15" s="734">
        <f aca="true" t="shared" si="7" ref="F15:O15">IF(F5="","",F4-F5)</f>
        <v>125</v>
      </c>
      <c r="G15" s="734">
        <f t="shared" si="7"/>
        <v>120</v>
      </c>
      <c r="H15" s="734">
        <f t="shared" si="7"/>
        <v>92</v>
      </c>
      <c r="I15" s="734">
        <f t="shared" si="7"/>
        <v>110</v>
      </c>
      <c r="J15" s="734">
        <f t="shared" si="7"/>
        <v>101</v>
      </c>
      <c r="K15" s="734">
        <f t="shared" si="7"/>
        <v>80</v>
      </c>
      <c r="L15" s="734">
        <f t="shared" si="7"/>
        <v>95</v>
      </c>
      <c r="M15" s="734">
        <f t="shared" si="7"/>
        <v>83</v>
      </c>
      <c r="N15" s="734">
        <f t="shared" si="7"/>
        <v>95</v>
      </c>
      <c r="O15" s="735">
        <f t="shared" si="7"/>
        <v>92</v>
      </c>
      <c r="P15" s="736">
        <f>SUM(D15:O15)</f>
        <v>1162</v>
      </c>
    </row>
    <row r="16" spans="1:16" ht="18" customHeight="1" thickBot="1">
      <c r="A16" s="878" t="s">
        <v>16</v>
      </c>
      <c r="B16" s="879"/>
      <c r="C16" s="880"/>
      <c r="D16" s="740">
        <f>IF(D4="","",D15/D4)</f>
        <v>0.0946969696969697</v>
      </c>
      <c r="E16" s="740">
        <f aca="true" t="shared" si="8" ref="E16:O16">IF(E4="","",E15/E4)</f>
        <v>0.1161928306551298</v>
      </c>
      <c r="F16" s="740">
        <f t="shared" si="8"/>
        <v>0.13542795232936078</v>
      </c>
      <c r="G16" s="740">
        <f t="shared" si="8"/>
        <v>0.14184397163120568</v>
      </c>
      <c r="H16" s="740">
        <f t="shared" si="8"/>
        <v>0.11372064276885044</v>
      </c>
      <c r="I16" s="740">
        <f t="shared" si="8"/>
        <v>0.13189448441247004</v>
      </c>
      <c r="J16" s="740">
        <f t="shared" si="8"/>
        <v>0.1251548946716233</v>
      </c>
      <c r="K16" s="740">
        <f t="shared" si="8"/>
        <v>0.09720534629404617</v>
      </c>
      <c r="L16" s="740">
        <f t="shared" si="8"/>
        <v>0.1144578313253012</v>
      </c>
      <c r="M16" s="740">
        <f t="shared" si="8"/>
        <v>0.13050314465408805</v>
      </c>
      <c r="N16" s="740">
        <f t="shared" si="8"/>
        <v>0.12086513994910941</v>
      </c>
      <c r="O16" s="741">
        <f t="shared" si="8"/>
        <v>0.12976022566995768</v>
      </c>
      <c r="P16" s="742">
        <f>IF(P15=0,0,P15/P4)</f>
        <v>0.12099125364431487</v>
      </c>
    </row>
    <row r="17" spans="1:16" ht="14.25" thickTop="1">
      <c r="A17" s="254"/>
      <c r="B17" s="754"/>
      <c r="C17" s="254"/>
      <c r="D17" s="179"/>
      <c r="E17" s="179"/>
      <c r="F17" s="179"/>
      <c r="G17" s="179"/>
      <c r="H17" s="179"/>
      <c r="I17" s="179"/>
      <c r="J17" s="179"/>
      <c r="K17" s="179"/>
      <c r="L17" s="179"/>
      <c r="M17" s="179"/>
      <c r="N17" s="239"/>
      <c r="O17" s="239"/>
      <c r="P17" s="757" t="s">
        <v>163</v>
      </c>
    </row>
    <row r="18" spans="1:16" ht="13.5">
      <c r="A18" s="254"/>
      <c r="B18" s="254"/>
      <c r="C18" s="254"/>
      <c r="D18" s="179"/>
      <c r="E18" s="179"/>
      <c r="F18" s="179"/>
      <c r="G18" s="179"/>
      <c r="H18" s="179"/>
      <c r="I18" s="179"/>
      <c r="J18" s="179"/>
      <c r="K18" s="179"/>
      <c r="L18" s="179"/>
      <c r="M18" s="179"/>
      <c r="N18" s="179"/>
      <c r="O18" s="179"/>
      <c r="P18" s="179"/>
    </row>
    <row r="19" spans="1:16" ht="13.5">
      <c r="A19" s="254"/>
      <c r="B19" s="254"/>
      <c r="C19" s="254"/>
      <c r="D19" s="179"/>
      <c r="E19" s="179"/>
      <c r="F19" s="179"/>
      <c r="G19" s="179"/>
      <c r="H19" s="179"/>
      <c r="I19" s="179"/>
      <c r="J19" s="179"/>
      <c r="K19" s="179"/>
      <c r="L19" s="179"/>
      <c r="M19" s="179"/>
      <c r="N19" s="179"/>
      <c r="O19" s="179"/>
      <c r="P19" s="179"/>
    </row>
    <row r="20" spans="1:16" ht="13.5">
      <c r="A20" s="254"/>
      <c r="B20" s="254"/>
      <c r="C20" s="254"/>
      <c r="D20" s="179"/>
      <c r="E20" s="179"/>
      <c r="F20" s="179"/>
      <c r="G20" s="179"/>
      <c r="H20" s="179"/>
      <c r="I20" s="179"/>
      <c r="J20" s="179"/>
      <c r="K20" s="179"/>
      <c r="L20" s="179"/>
      <c r="M20" s="179"/>
      <c r="N20" s="179"/>
      <c r="O20" s="179"/>
      <c r="P20" s="179"/>
    </row>
    <row r="21" spans="1:16" ht="13.5">
      <c r="A21" s="254"/>
      <c r="B21" s="254"/>
      <c r="C21" s="254"/>
      <c r="D21" s="179"/>
      <c r="E21" s="179"/>
      <c r="F21" s="179"/>
      <c r="G21" s="179"/>
      <c r="H21" s="179"/>
      <c r="I21" s="179"/>
      <c r="J21" s="179"/>
      <c r="K21" s="179"/>
      <c r="L21" s="179"/>
      <c r="M21" s="179"/>
      <c r="N21" s="179"/>
      <c r="O21" s="179"/>
      <c r="P21" s="179"/>
    </row>
    <row r="22" spans="1:16" ht="13.5">
      <c r="A22" s="254"/>
      <c r="B22" s="254"/>
      <c r="C22" s="254"/>
      <c r="D22" s="179"/>
      <c r="E22" s="179"/>
      <c r="F22" s="179"/>
      <c r="G22" s="179"/>
      <c r="H22" s="179"/>
      <c r="I22" s="179"/>
      <c r="J22" s="179"/>
      <c r="K22" s="179"/>
      <c r="L22" s="179"/>
      <c r="M22" s="179"/>
      <c r="N22" s="179"/>
      <c r="O22" s="179"/>
      <c r="P22" s="179"/>
    </row>
    <row r="23" spans="1:16" ht="13.5">
      <c r="A23" s="254"/>
      <c r="B23" s="254"/>
      <c r="C23" s="254"/>
      <c r="D23" s="179"/>
      <c r="E23" s="179"/>
      <c r="F23" s="179"/>
      <c r="G23" s="179"/>
      <c r="H23" s="179"/>
      <c r="I23" s="179"/>
      <c r="J23" s="179"/>
      <c r="K23" s="179"/>
      <c r="L23" s="179"/>
      <c r="M23" s="179"/>
      <c r="N23" s="179"/>
      <c r="O23" s="179"/>
      <c r="P23" s="179"/>
    </row>
  </sheetData>
  <sheetProtection/>
  <mergeCells count="14">
    <mergeCell ref="O2:P2"/>
    <mergeCell ref="A1:F1"/>
    <mergeCell ref="A16:C16"/>
    <mergeCell ref="A6:C6"/>
    <mergeCell ref="B11:B14"/>
    <mergeCell ref="A3:C3"/>
    <mergeCell ref="A4:C4"/>
    <mergeCell ref="A5:C5"/>
    <mergeCell ref="B7:C7"/>
    <mergeCell ref="B9:C9"/>
    <mergeCell ref="B8:C8"/>
    <mergeCell ref="A7:A14"/>
    <mergeCell ref="B10:C10"/>
    <mergeCell ref="G1:H1"/>
  </mergeCells>
  <printOptions/>
  <pageMargins left="0.75" right="0.75" top="0.33" bottom="0.49" header="0.2" footer="0.2"/>
  <pageSetup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1"/>
  <dimension ref="A1:E37"/>
  <sheetViews>
    <sheetView view="pageBreakPreview" zoomScaleSheetLayoutView="100" zoomScalePageLayoutView="0" workbookViewId="0" topLeftCell="A13">
      <selection activeCell="B30" sqref="B30"/>
    </sheetView>
  </sheetViews>
  <sheetFormatPr defaultColWidth="9.00390625" defaultRowHeight="13.5"/>
  <cols>
    <col min="1" max="1" width="12.50390625" style="0" customWidth="1"/>
  </cols>
  <sheetData>
    <row r="1" spans="1:5" ht="18.75">
      <c r="A1" s="1"/>
      <c r="B1" s="2"/>
      <c r="C1" s="3" t="s">
        <v>204</v>
      </c>
      <c r="D1" s="4"/>
      <c r="E1" s="4"/>
    </row>
    <row r="2" spans="1:5" ht="13.5">
      <c r="A2" s="1"/>
      <c r="B2" s="1"/>
      <c r="C2" s="1"/>
      <c r="D2" s="1"/>
      <c r="E2" s="1"/>
    </row>
    <row r="3" spans="1:5" ht="13.5">
      <c r="A3" s="1"/>
      <c r="B3" s="1"/>
      <c r="C3" s="1"/>
      <c r="D3" s="1"/>
      <c r="E3" s="1"/>
    </row>
    <row r="4" spans="1:5" ht="13.5">
      <c r="A4" s="1"/>
      <c r="B4" s="143" t="s">
        <v>73</v>
      </c>
      <c r="C4" s="143"/>
      <c r="D4" s="143"/>
      <c r="E4" s="143"/>
    </row>
    <row r="15" spans="1:5" ht="13.5">
      <c r="A15" s="6"/>
      <c r="B15" s="143" t="s">
        <v>74</v>
      </c>
      <c r="C15" s="143"/>
      <c r="D15" s="1"/>
      <c r="E15" s="1"/>
    </row>
    <row r="16" spans="1:5" ht="13.5">
      <c r="A16" s="6"/>
      <c r="B16" s="5"/>
      <c r="C16" s="5"/>
      <c r="D16" s="1"/>
      <c r="E16" s="1"/>
    </row>
    <row r="17" spans="1:5" ht="13.5">
      <c r="A17" s="6" t="s">
        <v>75</v>
      </c>
      <c r="B17" s="2"/>
      <c r="C17" s="2" t="s">
        <v>76</v>
      </c>
      <c r="D17" s="1"/>
      <c r="E17" s="1"/>
    </row>
    <row r="18" spans="1:5" ht="13.5">
      <c r="A18" s="1"/>
      <c r="B18" s="1"/>
      <c r="C18" s="1"/>
      <c r="D18" s="1"/>
      <c r="E18" s="1"/>
    </row>
    <row r="19" spans="1:5" ht="13.5">
      <c r="A19" s="6" t="s">
        <v>77</v>
      </c>
      <c r="B19" s="2"/>
      <c r="C19" s="2" t="s">
        <v>78</v>
      </c>
      <c r="D19" s="1"/>
      <c r="E19" s="1"/>
    </row>
    <row r="20" spans="1:5" ht="13.5">
      <c r="A20" s="1"/>
      <c r="B20" s="1"/>
      <c r="C20" s="1"/>
      <c r="D20" s="1"/>
      <c r="E20" s="1"/>
    </row>
    <row r="21" spans="1:5" ht="13.5">
      <c r="A21" s="6" t="s">
        <v>79</v>
      </c>
      <c r="B21" s="2"/>
      <c r="C21" s="2" t="s">
        <v>80</v>
      </c>
      <c r="D21" s="1"/>
      <c r="E21" s="1"/>
    </row>
    <row r="22" spans="1:5" ht="13.5">
      <c r="A22" s="1"/>
      <c r="B22" s="1"/>
      <c r="C22" s="1"/>
      <c r="D22" s="1"/>
      <c r="E22" s="1"/>
    </row>
    <row r="23" spans="1:5" ht="13.5">
      <c r="A23" s="6" t="s">
        <v>81</v>
      </c>
      <c r="B23" s="2"/>
      <c r="C23" s="2" t="s">
        <v>82</v>
      </c>
      <c r="D23" s="1"/>
      <c r="E23" s="1"/>
    </row>
    <row r="24" spans="1:5" ht="13.5">
      <c r="A24" s="1"/>
      <c r="B24" s="1"/>
      <c r="C24" s="1"/>
      <c r="D24" s="1"/>
      <c r="E24" s="1"/>
    </row>
    <row r="25" spans="1:5" ht="13.5">
      <c r="A25" s="6" t="s">
        <v>199</v>
      </c>
      <c r="B25" s="2"/>
      <c r="C25" s="2" t="s">
        <v>83</v>
      </c>
      <c r="D25" s="1"/>
      <c r="E25" s="1"/>
    </row>
    <row r="26" spans="1:5" ht="13.5">
      <c r="A26" s="1"/>
      <c r="B26" s="1"/>
      <c r="C26" s="1"/>
      <c r="D26" s="1"/>
      <c r="E26" s="1"/>
    </row>
    <row r="27" spans="1:5" ht="13.5">
      <c r="A27" s="6" t="s">
        <v>200</v>
      </c>
      <c r="B27" s="2"/>
      <c r="C27" s="2" t="s">
        <v>84</v>
      </c>
      <c r="D27" s="1"/>
      <c r="E27" s="1"/>
    </row>
    <row r="28" spans="1:5" ht="13.5">
      <c r="A28" s="6"/>
      <c r="B28" s="2"/>
      <c r="C28" s="633" t="s">
        <v>139</v>
      </c>
      <c r="D28" s="1"/>
      <c r="E28" s="1"/>
    </row>
    <row r="29" spans="1:5" ht="13.5">
      <c r="A29" s="1"/>
      <c r="B29" s="1"/>
      <c r="C29" s="1"/>
      <c r="D29" s="1"/>
      <c r="E29" s="1"/>
    </row>
    <row r="30" spans="1:5" ht="13.5">
      <c r="A30" s="6" t="s">
        <v>142</v>
      </c>
      <c r="B30" s="2"/>
      <c r="C30" s="633" t="s">
        <v>140</v>
      </c>
      <c r="D30" s="1"/>
      <c r="E30" s="1"/>
    </row>
    <row r="31" spans="1:5" ht="13.5">
      <c r="A31" s="6" t="s">
        <v>201</v>
      </c>
      <c r="B31" s="2"/>
      <c r="C31" s="633" t="s">
        <v>141</v>
      </c>
      <c r="D31" s="1"/>
      <c r="E31" s="1"/>
    </row>
    <row r="32" spans="1:5" ht="13.5">
      <c r="A32" s="1"/>
      <c r="B32" s="1"/>
      <c r="C32" s="1"/>
      <c r="D32" s="1"/>
      <c r="E32" s="1"/>
    </row>
    <row r="33" spans="1:5" ht="13.5">
      <c r="A33" s="6" t="s">
        <v>143</v>
      </c>
      <c r="B33" s="2"/>
      <c r="C33" s="633" t="s">
        <v>144</v>
      </c>
      <c r="D33" s="1"/>
      <c r="E33" s="1"/>
    </row>
    <row r="34" ht="13.5">
      <c r="A34" s="6" t="s">
        <v>202</v>
      </c>
    </row>
    <row r="35" ht="13.5">
      <c r="A35" s="6"/>
    </row>
    <row r="36" ht="13.5">
      <c r="B36" s="746" t="s">
        <v>162</v>
      </c>
    </row>
    <row r="37" ht="13.5">
      <c r="B37" s="746" t="s">
        <v>164</v>
      </c>
    </row>
  </sheetData>
  <sheetProtection/>
  <printOptions/>
  <pageMargins left="0.75" right="0.75" top="1" bottom="1" header="0.512" footer="0.512"/>
  <pageSetup horizontalDpi="600" verticalDpi="600" orientation="landscape" paperSize="9" scale="98" r:id="rId2"/>
  <legacyDrawing r:id="rId1"/>
</worksheet>
</file>

<file path=xl/worksheets/sheet3.xml><?xml version="1.0" encoding="utf-8"?>
<worksheet xmlns="http://schemas.openxmlformats.org/spreadsheetml/2006/main" xmlns:r="http://schemas.openxmlformats.org/officeDocument/2006/relationships">
  <sheetPr codeName="Sheet4"/>
  <dimension ref="A1:Q99"/>
  <sheetViews>
    <sheetView zoomScale="90" zoomScaleNormal="90" zoomScaleSheetLayoutView="85" workbookViewId="0" topLeftCell="A76">
      <selection activeCell="H101" sqref="H101"/>
    </sheetView>
  </sheetViews>
  <sheetFormatPr defaultColWidth="9.00390625" defaultRowHeight="13.5"/>
  <cols>
    <col min="1" max="1" width="4.375" style="170" bestFit="1" customWidth="1"/>
    <col min="2" max="2" width="9.875" style="170" bestFit="1" customWidth="1"/>
    <col min="3" max="15" width="12.25390625" style="170" customWidth="1"/>
    <col min="16" max="16384" width="9.00390625" style="170" customWidth="1"/>
  </cols>
  <sheetData>
    <row r="1" spans="1:16" ht="17.25">
      <c r="A1" s="760"/>
      <c r="B1" s="284"/>
      <c r="C1" s="284"/>
      <c r="D1" s="284"/>
      <c r="E1" s="284"/>
      <c r="F1" s="284"/>
      <c r="G1" s="13" t="s">
        <v>19</v>
      </c>
      <c r="H1" s="13"/>
      <c r="I1" s="13"/>
      <c r="J1" s="284"/>
      <c r="K1" s="640" t="s">
        <v>205</v>
      </c>
      <c r="L1" s="284"/>
      <c r="M1" s="284"/>
      <c r="N1" s="284"/>
      <c r="O1" s="284"/>
      <c r="P1" s="284"/>
    </row>
    <row r="2" spans="1:16" ht="13.5">
      <c r="A2" s="284"/>
      <c r="B2" s="284"/>
      <c r="C2" s="284"/>
      <c r="D2" s="284"/>
      <c r="E2" s="284"/>
      <c r="F2" s="284"/>
      <c r="G2" s="284"/>
      <c r="H2" s="284"/>
      <c r="I2" s="284"/>
      <c r="J2" s="284"/>
      <c r="K2" s="284"/>
      <c r="L2" s="284"/>
      <c r="M2" s="284"/>
      <c r="N2" s="284"/>
      <c r="O2" s="284"/>
      <c r="P2" s="284"/>
    </row>
    <row r="3" spans="1:16" ht="15" thickBot="1">
      <c r="A3" s="12"/>
      <c r="B3" s="284"/>
      <c r="C3" s="284"/>
      <c r="D3" s="284"/>
      <c r="E3" s="284"/>
      <c r="F3" s="284"/>
      <c r="G3" s="284"/>
      <c r="H3" s="284"/>
      <c r="I3" s="284"/>
      <c r="J3" s="284"/>
      <c r="K3" s="284"/>
      <c r="L3" s="284"/>
      <c r="M3" s="284"/>
      <c r="N3" s="284"/>
      <c r="O3" s="284"/>
      <c r="P3" s="284"/>
    </row>
    <row r="4" spans="1:17" ht="18.75" thickBot="1" thickTop="1">
      <c r="A4" s="14"/>
      <c r="B4" s="628"/>
      <c r="C4" s="629"/>
      <c r="D4" s="16" t="s">
        <v>1</v>
      </c>
      <c r="E4" s="17" t="s">
        <v>2</v>
      </c>
      <c r="F4" s="17" t="s">
        <v>3</v>
      </c>
      <c r="G4" s="17" t="s">
        <v>4</v>
      </c>
      <c r="H4" s="17" t="s">
        <v>5</v>
      </c>
      <c r="I4" s="17" t="s">
        <v>6</v>
      </c>
      <c r="J4" s="17" t="s">
        <v>7</v>
      </c>
      <c r="K4" s="17" t="s">
        <v>8</v>
      </c>
      <c r="L4" s="17" t="s">
        <v>9</v>
      </c>
      <c r="M4" s="17" t="s">
        <v>10</v>
      </c>
      <c r="N4" s="17" t="s">
        <v>11</v>
      </c>
      <c r="O4" s="18" t="s">
        <v>12</v>
      </c>
      <c r="P4" s="778" t="s">
        <v>13</v>
      </c>
      <c r="Q4" s="284"/>
    </row>
    <row r="5" spans="1:17" ht="15" thickTop="1">
      <c r="A5" s="20"/>
      <c r="B5" s="604" t="s">
        <v>20</v>
      </c>
      <c r="C5" s="607"/>
      <c r="D5" s="286">
        <v>792</v>
      </c>
      <c r="E5" s="287">
        <v>809</v>
      </c>
      <c r="F5" s="287">
        <v>923</v>
      </c>
      <c r="G5" s="287">
        <v>846</v>
      </c>
      <c r="H5" s="287">
        <v>809</v>
      </c>
      <c r="I5" s="287">
        <v>834</v>
      </c>
      <c r="J5" s="287">
        <v>807</v>
      </c>
      <c r="K5" s="287">
        <v>823</v>
      </c>
      <c r="L5" s="287">
        <v>830</v>
      </c>
      <c r="M5" s="287">
        <v>638</v>
      </c>
      <c r="N5" s="287">
        <v>786</v>
      </c>
      <c r="O5" s="287">
        <v>709</v>
      </c>
      <c r="P5" s="291">
        <f>SUM(D5:O5)</f>
        <v>9606</v>
      </c>
      <c r="Q5" s="284"/>
    </row>
    <row r="6" spans="1:17" s="251" customFormat="1" ht="14.25">
      <c r="A6" s="144" t="s">
        <v>21</v>
      </c>
      <c r="B6" s="255" t="s">
        <v>16</v>
      </c>
      <c r="C6" s="608"/>
      <c r="D6" s="292">
        <f>IF(D5="","",D5/D32)</f>
        <v>0.45674740484429066</v>
      </c>
      <c r="E6" s="293">
        <f>IF(E5="","",E5/E32)</f>
        <v>0.43564889606892837</v>
      </c>
      <c r="F6" s="293">
        <f>IF(F5="","",F5/F32)</f>
        <v>0.4654563792233989</v>
      </c>
      <c r="G6" s="293">
        <f aca="true" t="shared" si="0" ref="G6:P6">IF(G5="","",G5/G32)</f>
        <v>0.4351851851851852</v>
      </c>
      <c r="H6" s="293">
        <f t="shared" si="0"/>
        <v>0.4235602094240838</v>
      </c>
      <c r="I6" s="293">
        <f t="shared" si="0"/>
        <v>0.3782312925170068</v>
      </c>
      <c r="J6" s="293">
        <f t="shared" si="0"/>
        <v>0.34065006331785563</v>
      </c>
      <c r="K6" s="293">
        <f>IF(K5="","",K5/K32)</f>
        <v>0.5021354484441732</v>
      </c>
      <c r="L6" s="293">
        <f t="shared" si="0"/>
        <v>0.3753957485300769</v>
      </c>
      <c r="M6" s="293">
        <f t="shared" si="0"/>
        <v>0.44244105409153955</v>
      </c>
      <c r="N6" s="293">
        <f>IF(N5="","",N5/N32)</f>
        <v>0.43984331281477335</v>
      </c>
      <c r="O6" s="293">
        <f>IF(O5="","",O5/O32)</f>
        <v>0.41125290023201855</v>
      </c>
      <c r="P6" s="295">
        <f t="shared" si="0"/>
        <v>0.42122341591756196</v>
      </c>
      <c r="Q6" s="296"/>
    </row>
    <row r="7" spans="1:17" ht="14.25">
      <c r="A7" s="22"/>
      <c r="B7" s="610" t="s">
        <v>22</v>
      </c>
      <c r="C7" s="624"/>
      <c r="D7" s="298">
        <v>717</v>
      </c>
      <c r="E7" s="299">
        <v>715</v>
      </c>
      <c r="F7" s="299">
        <v>798</v>
      </c>
      <c r="G7" s="299">
        <v>726</v>
      </c>
      <c r="H7" s="299">
        <v>717</v>
      </c>
      <c r="I7" s="299">
        <v>724</v>
      </c>
      <c r="J7" s="299">
        <v>706</v>
      </c>
      <c r="K7" s="299">
        <v>743</v>
      </c>
      <c r="L7" s="299">
        <v>735</v>
      </c>
      <c r="M7" s="299">
        <v>555</v>
      </c>
      <c r="N7" s="299">
        <v>691</v>
      </c>
      <c r="O7" s="745">
        <v>617</v>
      </c>
      <c r="P7" s="301">
        <f>IF(P5="","",SUM(D7:O7))</f>
        <v>8444</v>
      </c>
      <c r="Q7" s="284"/>
    </row>
    <row r="8" spans="1:17" s="251" customFormat="1" ht="14.25">
      <c r="A8" s="144"/>
      <c r="B8" s="258" t="s">
        <v>16</v>
      </c>
      <c r="C8" s="608"/>
      <c r="D8" s="302">
        <f aca="true" t="shared" si="1" ref="D8:P8">IF(D7="","",D7/D5)</f>
        <v>0.9053030303030303</v>
      </c>
      <c r="E8" s="303">
        <f t="shared" si="1"/>
        <v>0.8838071693448702</v>
      </c>
      <c r="F8" s="303">
        <f t="shared" si="1"/>
        <v>0.8645720476706392</v>
      </c>
      <c r="G8" s="303">
        <f t="shared" si="1"/>
        <v>0.8581560283687943</v>
      </c>
      <c r="H8" s="303">
        <f t="shared" si="1"/>
        <v>0.8862793572311496</v>
      </c>
      <c r="I8" s="303">
        <f t="shared" si="1"/>
        <v>0.86810551558753</v>
      </c>
      <c r="J8" s="303">
        <f t="shared" si="1"/>
        <v>0.8748451053283767</v>
      </c>
      <c r="K8" s="303">
        <f t="shared" si="1"/>
        <v>0.9027946537059538</v>
      </c>
      <c r="L8" s="303">
        <f t="shared" si="1"/>
        <v>0.8855421686746988</v>
      </c>
      <c r="M8" s="303">
        <f t="shared" si="1"/>
        <v>0.8699059561128527</v>
      </c>
      <c r="N8" s="303">
        <f t="shared" si="1"/>
        <v>0.8791348600508906</v>
      </c>
      <c r="O8" s="303">
        <f t="shared" si="1"/>
        <v>0.8702397743300423</v>
      </c>
      <c r="P8" s="305">
        <f t="shared" si="1"/>
        <v>0.8790339371226317</v>
      </c>
      <c r="Q8" s="296"/>
    </row>
    <row r="9" spans="1:17" ht="14.25">
      <c r="A9" s="22" t="s">
        <v>23</v>
      </c>
      <c r="B9" s="611" t="s">
        <v>18</v>
      </c>
      <c r="C9" s="624"/>
      <c r="D9" s="307">
        <f aca="true" t="shared" si="2" ref="D9:K9">IF(D5="","",D5-D7)</f>
        <v>75</v>
      </c>
      <c r="E9" s="299">
        <v>94</v>
      </c>
      <c r="F9" s="308">
        <v>125</v>
      </c>
      <c r="G9" s="308">
        <f t="shared" si="2"/>
        <v>120</v>
      </c>
      <c r="H9" s="308">
        <f t="shared" si="2"/>
        <v>92</v>
      </c>
      <c r="I9" s="308">
        <f t="shared" si="2"/>
        <v>110</v>
      </c>
      <c r="J9" s="308">
        <f t="shared" si="2"/>
        <v>101</v>
      </c>
      <c r="K9" s="308">
        <f t="shared" si="2"/>
        <v>80</v>
      </c>
      <c r="L9" s="308">
        <f>IF(L5="","",L5-L7)</f>
        <v>95</v>
      </c>
      <c r="M9" s="308">
        <f>IF(M5="","",M5-M7)</f>
        <v>83</v>
      </c>
      <c r="N9" s="308">
        <f>IF(N5="","",N5-N7)</f>
        <v>95</v>
      </c>
      <c r="O9" s="308">
        <f>IF(O5="","",O5-O7)</f>
        <v>92</v>
      </c>
      <c r="P9" s="309">
        <f>IF(P5="","",SUM(D9:O9))</f>
        <v>1162</v>
      </c>
      <c r="Q9" s="284"/>
    </row>
    <row r="10" spans="1:17" s="251" customFormat="1" ht="15" thickBot="1">
      <c r="A10" s="145"/>
      <c r="B10" s="612" t="s">
        <v>16</v>
      </c>
      <c r="C10" s="609"/>
      <c r="D10" s="311">
        <f aca="true" t="shared" si="3" ref="D10:P10">IF(D9="","",D9/D5)</f>
        <v>0.0946969696969697</v>
      </c>
      <c r="E10" s="312">
        <f t="shared" si="3"/>
        <v>0.1161928306551298</v>
      </c>
      <c r="F10" s="312">
        <f t="shared" si="3"/>
        <v>0.13542795232936078</v>
      </c>
      <c r="G10" s="312">
        <f t="shared" si="3"/>
        <v>0.14184397163120568</v>
      </c>
      <c r="H10" s="312">
        <f t="shared" si="3"/>
        <v>0.11372064276885044</v>
      </c>
      <c r="I10" s="312">
        <f t="shared" si="3"/>
        <v>0.13189448441247004</v>
      </c>
      <c r="J10" s="312">
        <f t="shared" si="3"/>
        <v>0.1251548946716233</v>
      </c>
      <c r="K10" s="312">
        <f t="shared" si="3"/>
        <v>0.09720534629404617</v>
      </c>
      <c r="L10" s="312">
        <f t="shared" si="3"/>
        <v>0.1144578313253012</v>
      </c>
      <c r="M10" s="312">
        <f t="shared" si="3"/>
        <v>0.13009404388714735</v>
      </c>
      <c r="N10" s="312">
        <f t="shared" si="3"/>
        <v>0.12086513994910941</v>
      </c>
      <c r="O10" s="312">
        <f t="shared" si="3"/>
        <v>0.12976022566995768</v>
      </c>
      <c r="P10" s="314">
        <f t="shared" si="3"/>
        <v>0.12096606287736832</v>
      </c>
      <c r="Q10" s="296"/>
    </row>
    <row r="11" spans="1:17" ht="15" thickTop="1">
      <c r="A11" s="22"/>
      <c r="B11" s="610" t="s">
        <v>20</v>
      </c>
      <c r="C11" s="624"/>
      <c r="D11" s="316">
        <v>631</v>
      </c>
      <c r="E11" s="317">
        <v>735</v>
      </c>
      <c r="F11" s="317">
        <v>730</v>
      </c>
      <c r="G11" s="317">
        <v>840</v>
      </c>
      <c r="H11" s="317">
        <v>774</v>
      </c>
      <c r="I11" s="317">
        <v>1130</v>
      </c>
      <c r="J11" s="317">
        <v>1297</v>
      </c>
      <c r="K11" s="317">
        <v>582</v>
      </c>
      <c r="L11" s="317">
        <v>812</v>
      </c>
      <c r="M11" s="317">
        <v>537</v>
      </c>
      <c r="N11" s="317">
        <v>715</v>
      </c>
      <c r="O11" s="317">
        <v>734</v>
      </c>
      <c r="P11" s="321">
        <f>SUM(D11:O11)</f>
        <v>9517</v>
      </c>
      <c r="Q11" s="284"/>
    </row>
    <row r="12" spans="1:17" s="251" customFormat="1" ht="14.25">
      <c r="A12" s="144" t="s">
        <v>24</v>
      </c>
      <c r="B12" s="258" t="s">
        <v>16</v>
      </c>
      <c r="C12" s="608"/>
      <c r="D12" s="302">
        <f aca="true" t="shared" si="4" ref="D12:P12">IF(D11="","",D11/D32)</f>
        <v>0.36389850057670126</v>
      </c>
      <c r="E12" s="303">
        <f t="shared" si="4"/>
        <v>0.39579967689822293</v>
      </c>
      <c r="F12" s="303">
        <f t="shared" si="4"/>
        <v>0.3681290973272819</v>
      </c>
      <c r="G12" s="303">
        <f t="shared" si="4"/>
        <v>0.43209876543209874</v>
      </c>
      <c r="H12" s="303">
        <f t="shared" si="4"/>
        <v>0.40523560209424087</v>
      </c>
      <c r="I12" s="303">
        <f t="shared" si="4"/>
        <v>0.5124716553287982</v>
      </c>
      <c r="J12" s="303">
        <f t="shared" si="4"/>
        <v>0.5474883917264669</v>
      </c>
      <c r="K12" s="303">
        <f t="shared" si="4"/>
        <v>0.35509456985967053</v>
      </c>
      <c r="L12" s="303">
        <f t="shared" si="4"/>
        <v>0.3672546359113523</v>
      </c>
      <c r="M12" s="303">
        <f t="shared" si="4"/>
        <v>0.3723994452149792</v>
      </c>
      <c r="N12" s="303">
        <f t="shared" si="4"/>
        <v>0.40011191941801905</v>
      </c>
      <c r="O12" s="303">
        <f t="shared" si="4"/>
        <v>0.425754060324826</v>
      </c>
      <c r="P12" s="305">
        <f t="shared" si="4"/>
        <v>0.41732076299057225</v>
      </c>
      <c r="Q12" s="296"/>
    </row>
    <row r="13" spans="1:17" ht="14.25">
      <c r="A13" s="22"/>
      <c r="B13" s="611" t="s">
        <v>22</v>
      </c>
      <c r="C13" s="624"/>
      <c r="D13" s="307">
        <v>348</v>
      </c>
      <c r="E13" s="308">
        <v>428</v>
      </c>
      <c r="F13" s="308">
        <v>313</v>
      </c>
      <c r="G13" s="308">
        <v>430</v>
      </c>
      <c r="H13" s="308">
        <v>363</v>
      </c>
      <c r="I13" s="308">
        <v>672</v>
      </c>
      <c r="J13" s="308">
        <v>486</v>
      </c>
      <c r="K13" s="308">
        <v>328</v>
      </c>
      <c r="L13" s="308">
        <v>414</v>
      </c>
      <c r="M13" s="308">
        <v>227</v>
      </c>
      <c r="N13" s="308">
        <v>417</v>
      </c>
      <c r="O13" s="308">
        <v>387</v>
      </c>
      <c r="P13" s="309">
        <f>IF(P11="","",SUM(D13:O13))</f>
        <v>4813</v>
      </c>
      <c r="Q13" s="284"/>
    </row>
    <row r="14" spans="1:17" s="251" customFormat="1" ht="14.25">
      <c r="A14" s="144"/>
      <c r="B14" s="255" t="s">
        <v>16</v>
      </c>
      <c r="C14" s="608"/>
      <c r="D14" s="302">
        <f aca="true" t="shared" si="5" ref="D14:P14">IF(D13="","",D13/D11)</f>
        <v>0.5515055467511886</v>
      </c>
      <c r="E14" s="634">
        <f t="shared" si="5"/>
        <v>0.582312925170068</v>
      </c>
      <c r="F14" s="303">
        <f t="shared" si="5"/>
        <v>0.42876712328767125</v>
      </c>
      <c r="G14" s="303">
        <f t="shared" si="5"/>
        <v>0.5119047619047619</v>
      </c>
      <c r="H14" s="303">
        <f t="shared" si="5"/>
        <v>0.4689922480620155</v>
      </c>
      <c r="I14" s="303">
        <f t="shared" si="5"/>
        <v>0.5946902654867257</v>
      </c>
      <c r="J14" s="303">
        <f t="shared" si="5"/>
        <v>0.3747108712413261</v>
      </c>
      <c r="K14" s="303">
        <f t="shared" si="5"/>
        <v>0.563573883161512</v>
      </c>
      <c r="L14" s="303">
        <f t="shared" si="5"/>
        <v>0.5098522167487685</v>
      </c>
      <c r="M14" s="303">
        <f t="shared" si="5"/>
        <v>0.4227188081936685</v>
      </c>
      <c r="N14" s="303">
        <f t="shared" si="5"/>
        <v>0.5832167832167832</v>
      </c>
      <c r="O14" s="303">
        <f t="shared" si="5"/>
        <v>0.5272479564032697</v>
      </c>
      <c r="P14" s="324">
        <f t="shared" si="5"/>
        <v>0.5057265945150783</v>
      </c>
      <c r="Q14" s="296"/>
    </row>
    <row r="15" spans="1:17" ht="14.25">
      <c r="A15" s="22" t="s">
        <v>23</v>
      </c>
      <c r="B15" s="605" t="s">
        <v>18</v>
      </c>
      <c r="C15" s="625"/>
      <c r="D15" s="298">
        <f>IF(D11="","",D11-D13)</f>
        <v>283</v>
      </c>
      <c r="E15" s="594">
        <f>IF(E11="","",E11-E13)</f>
        <v>307</v>
      </c>
      <c r="F15" s="299">
        <f>IF(F11="","",F11-F13)</f>
        <v>417</v>
      </c>
      <c r="G15" s="299">
        <f aca="true" t="shared" si="6" ref="G15:O15">IF(G11="","",G11-G13)</f>
        <v>410</v>
      </c>
      <c r="H15" s="299">
        <f t="shared" si="6"/>
        <v>411</v>
      </c>
      <c r="I15" s="299">
        <f t="shared" si="6"/>
        <v>458</v>
      </c>
      <c r="J15" s="299">
        <f t="shared" si="6"/>
        <v>811</v>
      </c>
      <c r="K15" s="299">
        <f t="shared" si="6"/>
        <v>254</v>
      </c>
      <c r="L15" s="299">
        <f t="shared" si="6"/>
        <v>398</v>
      </c>
      <c r="M15" s="299">
        <f t="shared" si="6"/>
        <v>310</v>
      </c>
      <c r="N15" s="299">
        <f t="shared" si="6"/>
        <v>298</v>
      </c>
      <c r="O15" s="299">
        <f t="shared" si="6"/>
        <v>347</v>
      </c>
      <c r="P15" s="301">
        <f>IF(P11="","",SUM(D15:O15))</f>
        <v>4704</v>
      </c>
      <c r="Q15" s="284"/>
    </row>
    <row r="16" spans="1:17" s="251" customFormat="1" ht="15" thickBot="1">
      <c r="A16" s="144"/>
      <c r="B16" s="602" t="s">
        <v>16</v>
      </c>
      <c r="C16" s="613"/>
      <c r="D16" s="311">
        <f aca="true" t="shared" si="7" ref="D16:P16">IF(D15="","",D15/D11)</f>
        <v>0.44849445324881143</v>
      </c>
      <c r="E16" s="326">
        <f t="shared" si="7"/>
        <v>0.41768707482993195</v>
      </c>
      <c r="F16" s="326">
        <f t="shared" si="7"/>
        <v>0.5712328767123288</v>
      </c>
      <c r="G16" s="326">
        <f t="shared" si="7"/>
        <v>0.4880952380952381</v>
      </c>
      <c r="H16" s="326">
        <f t="shared" si="7"/>
        <v>0.5310077519379846</v>
      </c>
      <c r="I16" s="326">
        <f t="shared" si="7"/>
        <v>0.40530973451327434</v>
      </c>
      <c r="J16" s="326">
        <f t="shared" si="7"/>
        <v>0.6252891287586738</v>
      </c>
      <c r="K16" s="326">
        <f t="shared" si="7"/>
        <v>0.436426116838488</v>
      </c>
      <c r="L16" s="326">
        <f t="shared" si="7"/>
        <v>0.49014778325123154</v>
      </c>
      <c r="M16" s="326">
        <f t="shared" si="7"/>
        <v>0.5772811918063314</v>
      </c>
      <c r="N16" s="326">
        <f t="shared" si="7"/>
        <v>0.4167832167832168</v>
      </c>
      <c r="O16" s="326">
        <f t="shared" si="7"/>
        <v>0.47275204359673023</v>
      </c>
      <c r="P16" s="328">
        <f t="shared" si="7"/>
        <v>0.4942734054849217</v>
      </c>
      <c r="Q16" s="296"/>
    </row>
    <row r="17" spans="1:17" ht="15" thickTop="1">
      <c r="A17" s="23"/>
      <c r="B17" s="606" t="s">
        <v>20</v>
      </c>
      <c r="C17" s="624"/>
      <c r="D17" s="330">
        <v>2</v>
      </c>
      <c r="E17" s="331">
        <v>2</v>
      </c>
      <c r="F17" s="331">
        <v>0</v>
      </c>
      <c r="G17" s="331">
        <v>1</v>
      </c>
      <c r="H17" s="331">
        <v>97</v>
      </c>
      <c r="I17" s="331">
        <v>1</v>
      </c>
      <c r="J17" s="331">
        <v>2</v>
      </c>
      <c r="K17" s="331">
        <v>8</v>
      </c>
      <c r="L17" s="331">
        <v>8</v>
      </c>
      <c r="M17" s="331">
        <v>2</v>
      </c>
      <c r="N17" s="331">
        <v>75</v>
      </c>
      <c r="O17" s="470">
        <v>16</v>
      </c>
      <c r="P17" s="309">
        <f>SUM(D17:O17)</f>
        <v>214</v>
      </c>
      <c r="Q17" s="284"/>
    </row>
    <row r="18" spans="1:17" s="251" customFormat="1" ht="14.25">
      <c r="A18" s="146" t="s">
        <v>25</v>
      </c>
      <c r="B18" s="615" t="s">
        <v>16</v>
      </c>
      <c r="C18" s="608"/>
      <c r="D18" s="302">
        <f aca="true" t="shared" si="8" ref="D18:P18">IF(D17="","",D17/D32)</f>
        <v>0.0011534025374855825</v>
      </c>
      <c r="E18" s="303">
        <f t="shared" si="8"/>
        <v>0.0010770059235325794</v>
      </c>
      <c r="F18" s="303">
        <f t="shared" si="8"/>
        <v>0</v>
      </c>
      <c r="G18" s="303">
        <f t="shared" si="8"/>
        <v>0.00051440329218107</v>
      </c>
      <c r="H18" s="303">
        <f t="shared" si="8"/>
        <v>0.050785340314136125</v>
      </c>
      <c r="I18" s="303">
        <f t="shared" si="8"/>
        <v>0.00045351473922902497</v>
      </c>
      <c r="J18" s="303">
        <f t="shared" si="8"/>
        <v>0.0008442380751371887</v>
      </c>
      <c r="K18" s="303">
        <f t="shared" si="8"/>
        <v>0.004881025015253203</v>
      </c>
      <c r="L18" s="303">
        <f t="shared" si="8"/>
        <v>0.003618272274988693</v>
      </c>
      <c r="M18" s="303">
        <f t="shared" si="8"/>
        <v>0.0013869625520110957</v>
      </c>
      <c r="N18" s="303">
        <f t="shared" si="8"/>
        <v>0.041969781757134866</v>
      </c>
      <c r="O18" s="335">
        <f t="shared" si="8"/>
        <v>0.009280742459396751</v>
      </c>
      <c r="P18" s="779">
        <f t="shared" si="8"/>
        <v>0.009383907037930279</v>
      </c>
      <c r="Q18" s="296"/>
    </row>
    <row r="19" spans="1:17" ht="14.25">
      <c r="A19" s="24"/>
      <c r="B19" s="616" t="s">
        <v>22</v>
      </c>
      <c r="C19" s="624"/>
      <c r="D19" s="298">
        <v>2</v>
      </c>
      <c r="E19" s="299">
        <v>1</v>
      </c>
      <c r="F19" s="299">
        <v>0</v>
      </c>
      <c r="G19" s="299">
        <v>1</v>
      </c>
      <c r="H19" s="299">
        <v>11</v>
      </c>
      <c r="I19" s="299">
        <v>1</v>
      </c>
      <c r="J19" s="299">
        <v>2</v>
      </c>
      <c r="K19" s="299">
        <v>8</v>
      </c>
      <c r="L19" s="299">
        <v>8</v>
      </c>
      <c r="M19" s="299">
        <v>1</v>
      </c>
      <c r="N19" s="299">
        <v>25</v>
      </c>
      <c r="O19" s="359">
        <v>16</v>
      </c>
      <c r="P19" s="301">
        <f>IF(P15="","",SUM(D19:O19))</f>
        <v>76</v>
      </c>
      <c r="Q19" s="284"/>
    </row>
    <row r="20" spans="1:17" s="251" customFormat="1" ht="14.25">
      <c r="A20" s="146"/>
      <c r="B20" s="505" t="s">
        <v>16</v>
      </c>
      <c r="C20" s="608"/>
      <c r="D20" s="292">
        <f>IF(D19="","",D19/D17)</f>
        <v>1</v>
      </c>
      <c r="E20" s="341">
        <f>IF(E19="","",E19/E17)</f>
        <v>0.5</v>
      </c>
      <c r="F20" s="341">
        <v>0</v>
      </c>
      <c r="G20" s="341">
        <f aca="true" t="shared" si="9" ref="G20:O20">IF(G19="","",G19/G17)</f>
        <v>1</v>
      </c>
      <c r="H20" s="341">
        <f t="shared" si="9"/>
        <v>0.1134020618556701</v>
      </c>
      <c r="I20" s="341">
        <f t="shared" si="9"/>
        <v>1</v>
      </c>
      <c r="J20" s="341">
        <f t="shared" si="9"/>
        <v>1</v>
      </c>
      <c r="K20" s="341">
        <f t="shared" si="9"/>
        <v>1</v>
      </c>
      <c r="L20" s="341">
        <f t="shared" si="9"/>
        <v>1</v>
      </c>
      <c r="M20" s="341">
        <f>IF(M17=0,"",IF(M19="","",M19/M17))</f>
        <v>0.5</v>
      </c>
      <c r="N20" s="341">
        <f t="shared" si="9"/>
        <v>0.3333333333333333</v>
      </c>
      <c r="O20" s="351">
        <f t="shared" si="9"/>
        <v>1</v>
      </c>
      <c r="P20" s="305">
        <f>IF(P19="","",P19/P17)</f>
        <v>0.35514018691588783</v>
      </c>
      <c r="Q20" s="296"/>
    </row>
    <row r="21" spans="1:17" ht="14.25">
      <c r="A21" s="24" t="s">
        <v>26</v>
      </c>
      <c r="B21" s="600" t="s">
        <v>18</v>
      </c>
      <c r="C21" s="630"/>
      <c r="D21" s="777">
        <f>IF(D17="","",D17-D19)</f>
        <v>0</v>
      </c>
      <c r="E21" s="343">
        <f>IF(E17="","",E17-E19)</f>
        <v>1</v>
      </c>
      <c r="F21" s="343">
        <f>IF(F17="","",F17-F19)</f>
        <v>0</v>
      </c>
      <c r="G21" s="343">
        <f>IF(G17="","",G17-G19)</f>
        <v>0</v>
      </c>
      <c r="H21" s="343">
        <f aca="true" t="shared" si="10" ref="H21:O21">IF(H17="","",H17-H19)</f>
        <v>86</v>
      </c>
      <c r="I21" s="343">
        <f t="shared" si="10"/>
        <v>0</v>
      </c>
      <c r="J21" s="343">
        <f t="shared" si="10"/>
        <v>0</v>
      </c>
      <c r="K21" s="343">
        <f t="shared" si="10"/>
        <v>0</v>
      </c>
      <c r="L21" s="343">
        <f t="shared" si="10"/>
        <v>0</v>
      </c>
      <c r="M21" s="343">
        <f t="shared" si="10"/>
        <v>1</v>
      </c>
      <c r="N21" s="343">
        <f t="shared" si="10"/>
        <v>50</v>
      </c>
      <c r="O21" s="638">
        <f t="shared" si="10"/>
        <v>0</v>
      </c>
      <c r="P21" s="639">
        <f>IF(P17="","",SUM(D21:O21))</f>
        <v>138</v>
      </c>
      <c r="Q21" s="284"/>
    </row>
    <row r="22" spans="1:17" s="251" customFormat="1" ht="15" thickBot="1">
      <c r="A22" s="147"/>
      <c r="B22" s="601" t="s">
        <v>16</v>
      </c>
      <c r="C22" s="609"/>
      <c r="D22" s="311">
        <f>IF(D17="","",D21/D17)</f>
        <v>0</v>
      </c>
      <c r="E22" s="326">
        <f>IF(E17="","",E21/E17)</f>
        <v>0.5</v>
      </c>
      <c r="F22" s="326">
        <v>0</v>
      </c>
      <c r="G22" s="326">
        <f aca="true" t="shared" si="11" ref="G22:O22">IF(G17="","",G21/G17)</f>
        <v>0</v>
      </c>
      <c r="H22" s="326">
        <f t="shared" si="11"/>
        <v>0.8865979381443299</v>
      </c>
      <c r="I22" s="326">
        <f t="shared" si="11"/>
        <v>0</v>
      </c>
      <c r="J22" s="326">
        <f>IF(J17="","",J21/J17)</f>
        <v>0</v>
      </c>
      <c r="K22" s="326">
        <f>IF(K17="","",K21/K17)</f>
        <v>0</v>
      </c>
      <c r="L22" s="326">
        <f t="shared" si="11"/>
        <v>0</v>
      </c>
      <c r="M22" s="326">
        <f>IF(M17=0,"",IF(M17="","",M21/M17))</f>
        <v>0.5</v>
      </c>
      <c r="N22" s="326">
        <f t="shared" si="11"/>
        <v>0.6666666666666666</v>
      </c>
      <c r="O22" s="345">
        <f t="shared" si="11"/>
        <v>0</v>
      </c>
      <c r="P22" s="779">
        <f>IF(P21="","",P21/P17)</f>
        <v>0.6448598130841121</v>
      </c>
      <c r="Q22" s="296"/>
    </row>
    <row r="23" spans="1:17" ht="15" thickTop="1">
      <c r="A23" s="24"/>
      <c r="B23" s="617" t="s">
        <v>20</v>
      </c>
      <c r="C23" s="624"/>
      <c r="D23" s="286">
        <v>309</v>
      </c>
      <c r="E23" s="287">
        <v>311</v>
      </c>
      <c r="F23" s="287">
        <v>330</v>
      </c>
      <c r="G23" s="287">
        <v>257</v>
      </c>
      <c r="H23" s="287">
        <v>230</v>
      </c>
      <c r="I23" s="287">
        <v>240</v>
      </c>
      <c r="J23" s="287">
        <v>263</v>
      </c>
      <c r="K23" s="287">
        <v>226</v>
      </c>
      <c r="L23" s="287">
        <v>561</v>
      </c>
      <c r="M23" s="287">
        <v>265</v>
      </c>
      <c r="N23" s="287">
        <v>211</v>
      </c>
      <c r="O23" s="472">
        <v>265</v>
      </c>
      <c r="P23" s="780">
        <f>SUM(D23:O23)</f>
        <v>3468</v>
      </c>
      <c r="Q23" s="284"/>
    </row>
    <row r="24" spans="1:17" ht="14.25">
      <c r="A24" s="24"/>
      <c r="B24" s="620" t="s">
        <v>27</v>
      </c>
      <c r="C24" s="614"/>
      <c r="D24" s="316">
        <v>109</v>
      </c>
      <c r="E24" s="317">
        <v>50</v>
      </c>
      <c r="F24" s="317">
        <v>0</v>
      </c>
      <c r="G24" s="317">
        <v>0</v>
      </c>
      <c r="H24" s="317">
        <v>0</v>
      </c>
      <c r="I24" s="317">
        <v>0</v>
      </c>
      <c r="J24" s="317">
        <v>0</v>
      </c>
      <c r="K24" s="317">
        <v>0</v>
      </c>
      <c r="L24" s="317">
        <v>324</v>
      </c>
      <c r="M24" s="317">
        <v>47</v>
      </c>
      <c r="N24" s="317">
        <v>0</v>
      </c>
      <c r="O24" s="361">
        <v>0</v>
      </c>
      <c r="P24" s="309">
        <f>SUM(D24:O24)</f>
        <v>530</v>
      </c>
      <c r="Q24" s="284"/>
    </row>
    <row r="25" spans="1:17" s="251" customFormat="1" ht="14.25">
      <c r="A25" s="144" t="s">
        <v>28</v>
      </c>
      <c r="B25" s="258" t="s">
        <v>16</v>
      </c>
      <c r="C25" s="627"/>
      <c r="D25" s="292">
        <f>IF(D23="","",D23/D32)</f>
        <v>0.1782006920415225</v>
      </c>
      <c r="E25" s="341">
        <f>IF(E23="","",E23/E32)</f>
        <v>0.1674744211093161</v>
      </c>
      <c r="F25" s="341">
        <f>IF(F23="","",F23/F32)</f>
        <v>0.1664145234493192</v>
      </c>
      <c r="G25" s="341">
        <f>IF(G23="","",G23/G32)</f>
        <v>0.13220164609053497</v>
      </c>
      <c r="H25" s="341">
        <f aca="true" t="shared" si="12" ref="H25:O25">IF(H23="","",H23/H32)</f>
        <v>0.12041884816753927</v>
      </c>
      <c r="I25" s="341">
        <f t="shared" si="12"/>
        <v>0.10884353741496598</v>
      </c>
      <c r="J25" s="341">
        <f t="shared" si="12"/>
        <v>0.11101730688054032</v>
      </c>
      <c r="K25" s="341">
        <f t="shared" si="12"/>
        <v>0.13788895668090298</v>
      </c>
      <c r="L25" s="341">
        <f t="shared" si="12"/>
        <v>0.2537313432835821</v>
      </c>
      <c r="M25" s="341">
        <f t="shared" si="12"/>
        <v>0.18377253814147018</v>
      </c>
      <c r="N25" s="341">
        <f t="shared" si="12"/>
        <v>0.11807498601007274</v>
      </c>
      <c r="O25" s="335">
        <f t="shared" si="12"/>
        <v>0.1537122969837587</v>
      </c>
      <c r="P25" s="305">
        <f>IF(P23="","",P23/P32)</f>
        <v>0.15207191405393555</v>
      </c>
      <c r="Q25" s="296"/>
    </row>
    <row r="26" spans="1:17" ht="14.25">
      <c r="A26" s="24"/>
      <c r="B26" s="616" t="s">
        <v>22</v>
      </c>
      <c r="C26" s="624"/>
      <c r="D26" s="298">
        <v>178</v>
      </c>
      <c r="E26" s="299">
        <v>243</v>
      </c>
      <c r="F26" s="299">
        <v>320</v>
      </c>
      <c r="G26" s="299">
        <v>246</v>
      </c>
      <c r="H26" s="299">
        <v>216</v>
      </c>
      <c r="I26" s="299">
        <v>219</v>
      </c>
      <c r="J26" s="299">
        <v>253</v>
      </c>
      <c r="K26" s="299">
        <v>197</v>
      </c>
      <c r="L26" s="299">
        <v>230</v>
      </c>
      <c r="M26" s="299">
        <v>209</v>
      </c>
      <c r="N26" s="299">
        <v>190</v>
      </c>
      <c r="O26" s="359">
        <v>252</v>
      </c>
      <c r="P26" s="639">
        <f>IF(P23="","",SUM(D26:O26))</f>
        <v>2753</v>
      </c>
      <c r="Q26" s="284"/>
    </row>
    <row r="27" spans="1:17" ht="14.25">
      <c r="A27" s="24"/>
      <c r="B27" s="621" t="s">
        <v>27</v>
      </c>
      <c r="C27" s="614"/>
      <c r="D27" s="795">
        <v>0</v>
      </c>
      <c r="E27" s="356">
        <v>0</v>
      </c>
      <c r="F27" s="356">
        <v>0</v>
      </c>
      <c r="G27" s="356">
        <v>0</v>
      </c>
      <c r="H27" s="356">
        <v>0</v>
      </c>
      <c r="I27" s="356">
        <v>0</v>
      </c>
      <c r="J27" s="356">
        <v>0</v>
      </c>
      <c r="K27" s="356">
        <v>0</v>
      </c>
      <c r="L27" s="356">
        <v>0</v>
      </c>
      <c r="M27" s="356">
        <v>0</v>
      </c>
      <c r="N27" s="356">
        <v>0</v>
      </c>
      <c r="O27" s="473">
        <v>0</v>
      </c>
      <c r="P27" s="781">
        <f>IF(P26="","",SUM(D27:O27))</f>
        <v>0</v>
      </c>
      <c r="Q27" s="284"/>
    </row>
    <row r="28" spans="1:17" s="251" customFormat="1" ht="14.25">
      <c r="A28" s="144"/>
      <c r="B28" s="255" t="s">
        <v>16</v>
      </c>
      <c r="C28" s="603"/>
      <c r="D28" s="302">
        <f>IF(D26="","",D26/D23)</f>
        <v>0.5760517799352751</v>
      </c>
      <c r="E28" s="303">
        <f>IF(E26="","",E26/E23)</f>
        <v>0.7813504823151125</v>
      </c>
      <c r="F28" s="303">
        <f>IF(F26="","",F26/F23)</f>
        <v>0.9696969696969697</v>
      </c>
      <c r="G28" s="303">
        <f aca="true" t="shared" si="13" ref="G28:O28">IF(G26="","",G26/G23)</f>
        <v>0.9571984435797666</v>
      </c>
      <c r="H28" s="303">
        <f t="shared" si="13"/>
        <v>0.9391304347826087</v>
      </c>
      <c r="I28" s="303">
        <f t="shared" si="13"/>
        <v>0.9125</v>
      </c>
      <c r="J28" s="303">
        <f t="shared" si="13"/>
        <v>0.9619771863117871</v>
      </c>
      <c r="K28" s="303">
        <f t="shared" si="13"/>
        <v>0.8716814159292036</v>
      </c>
      <c r="L28" s="303">
        <f t="shared" si="13"/>
        <v>0.40998217468805703</v>
      </c>
      <c r="M28" s="303">
        <f t="shared" si="13"/>
        <v>0.7886792452830189</v>
      </c>
      <c r="N28" s="303">
        <f t="shared" si="13"/>
        <v>0.9004739336492891</v>
      </c>
      <c r="O28" s="335">
        <f t="shared" si="13"/>
        <v>0.9509433962264151</v>
      </c>
      <c r="P28" s="324">
        <f>IF(P23="","",P26/P23)</f>
        <v>0.7938292964244521</v>
      </c>
      <c r="Q28" s="296"/>
    </row>
    <row r="29" spans="1:17" ht="14.25">
      <c r="A29" s="24" t="s">
        <v>29</v>
      </c>
      <c r="B29" s="616" t="s">
        <v>18</v>
      </c>
      <c r="C29" s="624"/>
      <c r="D29" s="298">
        <f aca="true" t="shared" si="14" ref="D29:F30">IF(D23="","",D23-D26)</f>
        <v>131</v>
      </c>
      <c r="E29" s="594">
        <f t="shared" si="14"/>
        <v>68</v>
      </c>
      <c r="F29" s="299">
        <f t="shared" si="14"/>
        <v>10</v>
      </c>
      <c r="G29" s="299">
        <f aca="true" t="shared" si="15" ref="G29:L29">IF(G23="","",G23-G26)</f>
        <v>11</v>
      </c>
      <c r="H29" s="299">
        <f t="shared" si="15"/>
        <v>14</v>
      </c>
      <c r="I29" s="299">
        <f t="shared" si="15"/>
        <v>21</v>
      </c>
      <c r="J29" s="594">
        <f t="shared" si="15"/>
        <v>10</v>
      </c>
      <c r="K29" s="594">
        <f>IF(K23="","",K23-K26)</f>
        <v>29</v>
      </c>
      <c r="L29" s="299">
        <f t="shared" si="15"/>
        <v>331</v>
      </c>
      <c r="M29" s="299">
        <f aca="true" t="shared" si="16" ref="M29:O30">IF(M23="","",M23-M26)</f>
        <v>56</v>
      </c>
      <c r="N29" s="299">
        <f t="shared" si="16"/>
        <v>21</v>
      </c>
      <c r="O29" s="359">
        <f t="shared" si="16"/>
        <v>13</v>
      </c>
      <c r="P29" s="782">
        <f>IF(P23="","",SUM(D29:O29))</f>
        <v>715</v>
      </c>
      <c r="Q29" s="284"/>
    </row>
    <row r="30" spans="1:17" ht="14.25">
      <c r="A30" s="24"/>
      <c r="B30" s="618" t="s">
        <v>27</v>
      </c>
      <c r="C30" s="614"/>
      <c r="D30" s="384">
        <f t="shared" si="14"/>
        <v>109</v>
      </c>
      <c r="E30" s="436">
        <f t="shared" si="14"/>
        <v>50</v>
      </c>
      <c r="F30" s="317">
        <v>0</v>
      </c>
      <c r="G30" s="317">
        <f>IF(G24="","",G24-G27)</f>
        <v>0</v>
      </c>
      <c r="H30" s="317">
        <f>IF(H24="","",H24-H27)</f>
        <v>0</v>
      </c>
      <c r="I30" s="317">
        <f>IF(I24="","",I24-I27)</f>
        <v>0</v>
      </c>
      <c r="J30" s="593">
        <v>0</v>
      </c>
      <c r="K30" s="593">
        <f>IF(K24="","",K24-K27)</f>
        <v>0</v>
      </c>
      <c r="L30" s="317">
        <v>324</v>
      </c>
      <c r="M30" s="317">
        <f t="shared" si="16"/>
        <v>47</v>
      </c>
      <c r="N30" s="317">
        <v>0</v>
      </c>
      <c r="O30" s="361">
        <f t="shared" si="16"/>
        <v>0</v>
      </c>
      <c r="P30" s="309">
        <f>IF(P29="","",SUM(D30:O30))</f>
        <v>530</v>
      </c>
      <c r="Q30" s="284"/>
    </row>
    <row r="31" spans="1:17" s="251" customFormat="1" ht="15" thickBot="1">
      <c r="A31" s="145"/>
      <c r="B31" s="622" t="s">
        <v>30</v>
      </c>
      <c r="C31" s="609"/>
      <c r="D31" s="363">
        <f>IF(D29="","",D29/D23)</f>
        <v>0.42394822006472493</v>
      </c>
      <c r="E31" s="364">
        <f>IF(E29="","",E29/E23)</f>
        <v>0.21864951768488747</v>
      </c>
      <c r="F31" s="364">
        <f>IF(F29="","",F29/F23)</f>
        <v>0.030303030303030304</v>
      </c>
      <c r="G31" s="364">
        <f aca="true" t="shared" si="17" ref="G31:L31">IF(G29="","",G29/G23)</f>
        <v>0.042801556420233464</v>
      </c>
      <c r="H31" s="364">
        <f t="shared" si="17"/>
        <v>0.06086956521739131</v>
      </c>
      <c r="I31" s="458">
        <f t="shared" si="17"/>
        <v>0.0875</v>
      </c>
      <c r="J31" s="364">
        <f t="shared" si="17"/>
        <v>0.03802281368821293</v>
      </c>
      <c r="K31" s="364">
        <f>IF(K29="","",K29/K23)</f>
        <v>0.12831858407079647</v>
      </c>
      <c r="L31" s="364">
        <f t="shared" si="17"/>
        <v>0.5900178253119429</v>
      </c>
      <c r="M31" s="364">
        <f>IF(M29="","",M29/M23)</f>
        <v>0.21132075471698114</v>
      </c>
      <c r="N31" s="364">
        <f>IF(N29="","",N29/N23)</f>
        <v>0.0995260663507109</v>
      </c>
      <c r="O31" s="365">
        <f>IF(O29="","",O29/O23)</f>
        <v>0.04905660377358491</v>
      </c>
      <c r="P31" s="783">
        <f>IF(P29="","",P29/P23)</f>
        <v>0.20617070357554787</v>
      </c>
      <c r="Q31" s="296"/>
    </row>
    <row r="32" spans="1:17" ht="15" thickTop="1">
      <c r="A32" s="22"/>
      <c r="B32" s="623" t="s">
        <v>20</v>
      </c>
      <c r="C32" s="626"/>
      <c r="D32" s="637">
        <f>IF(D23="","",D5+D11+D17+D23)</f>
        <v>1734</v>
      </c>
      <c r="E32" s="635">
        <f>IF(E23="","",E5+E11+E17+E23)</f>
        <v>1857</v>
      </c>
      <c r="F32" s="635">
        <f>IF(F23="","",F5+F11+F17+F23)</f>
        <v>1983</v>
      </c>
      <c r="G32" s="369">
        <f aca="true" t="shared" si="18" ref="G32:M32">IF(G23="","",G5+G11+G17+G23)</f>
        <v>1944</v>
      </c>
      <c r="H32" s="369">
        <f t="shared" si="18"/>
        <v>1910</v>
      </c>
      <c r="I32" s="369">
        <f t="shared" si="18"/>
        <v>2205</v>
      </c>
      <c r="J32" s="369">
        <f t="shared" si="18"/>
        <v>2369</v>
      </c>
      <c r="K32" s="369">
        <f t="shared" si="18"/>
        <v>1639</v>
      </c>
      <c r="L32" s="369">
        <f t="shared" si="18"/>
        <v>2211</v>
      </c>
      <c r="M32" s="369">
        <f t="shared" si="18"/>
        <v>1442</v>
      </c>
      <c r="N32" s="369">
        <f>IF(N23="","",N5+N11+N17+N23)</f>
        <v>1787</v>
      </c>
      <c r="O32" s="370">
        <f>IF(O23="","",O5+O11+O17+O23)</f>
        <v>1724</v>
      </c>
      <c r="P32" s="784">
        <f>SUM(D32:O32)</f>
        <v>22805</v>
      </c>
      <c r="Q32" s="284"/>
    </row>
    <row r="33" spans="1:17" ht="14.25">
      <c r="A33" s="22" t="s">
        <v>31</v>
      </c>
      <c r="B33" s="611" t="s">
        <v>22</v>
      </c>
      <c r="C33" s="625"/>
      <c r="D33" s="307">
        <f>IF(D26="","",D7+D13+D19+D26)</f>
        <v>1245</v>
      </c>
      <c r="E33" s="506">
        <f>IF(E26="","",E7+E13+E19+E26)</f>
        <v>1387</v>
      </c>
      <c r="F33" s="308">
        <f>IF(F26="","",F7+F13+F19+F26)</f>
        <v>1431</v>
      </c>
      <c r="G33" s="308">
        <f aca="true" t="shared" si="19" ref="G33:N33">IF(G26="","",G7+G13+G19+G26)</f>
        <v>1403</v>
      </c>
      <c r="H33" s="308">
        <f t="shared" si="19"/>
        <v>1307</v>
      </c>
      <c r="I33" s="308">
        <f t="shared" si="19"/>
        <v>1616</v>
      </c>
      <c r="J33" s="308">
        <f t="shared" si="19"/>
        <v>1447</v>
      </c>
      <c r="K33" s="308">
        <f t="shared" si="19"/>
        <v>1276</v>
      </c>
      <c r="L33" s="308">
        <f t="shared" si="19"/>
        <v>1387</v>
      </c>
      <c r="M33" s="308">
        <f t="shared" si="19"/>
        <v>992</v>
      </c>
      <c r="N33" s="308">
        <f t="shared" si="19"/>
        <v>1323</v>
      </c>
      <c r="O33" s="372">
        <f>IF(O26="","",O7+O13+O19+O26)</f>
        <v>1272</v>
      </c>
      <c r="P33" s="785">
        <f>SUM(D33:O33)</f>
        <v>16086</v>
      </c>
      <c r="Q33" s="179"/>
    </row>
    <row r="34" spans="1:17" s="251" customFormat="1" ht="14.25">
      <c r="A34" s="144"/>
      <c r="B34" s="255" t="s">
        <v>16</v>
      </c>
      <c r="C34" s="603"/>
      <c r="D34" s="302">
        <f aca="true" t="shared" si="20" ref="D34:P34">IF(D33="","",D33/D32)</f>
        <v>0.7179930795847751</v>
      </c>
      <c r="E34" s="634">
        <f t="shared" si="20"/>
        <v>0.7469036079698438</v>
      </c>
      <c r="F34" s="303">
        <f t="shared" si="20"/>
        <v>0.7216338880484114</v>
      </c>
      <c r="G34" s="303">
        <f t="shared" si="20"/>
        <v>0.7217078189300411</v>
      </c>
      <c r="H34" s="303">
        <f t="shared" si="20"/>
        <v>0.6842931937172775</v>
      </c>
      <c r="I34" s="303">
        <f t="shared" si="20"/>
        <v>0.7328798185941043</v>
      </c>
      <c r="J34" s="303">
        <f t="shared" si="20"/>
        <v>0.610806247361756</v>
      </c>
      <c r="K34" s="303">
        <f t="shared" si="20"/>
        <v>0.7785234899328859</v>
      </c>
      <c r="L34" s="303">
        <f t="shared" si="20"/>
        <v>0.6273179556761647</v>
      </c>
      <c r="M34" s="303">
        <f t="shared" si="20"/>
        <v>0.6879334257975035</v>
      </c>
      <c r="N34" s="303">
        <f t="shared" si="20"/>
        <v>0.7403469501958589</v>
      </c>
      <c r="O34" s="335">
        <f>IF(O33="","",O33/O32)</f>
        <v>0.7378190255220418</v>
      </c>
      <c r="P34" s="324">
        <f t="shared" si="20"/>
        <v>0.7053716290287217</v>
      </c>
      <c r="Q34" s="374"/>
    </row>
    <row r="35" spans="1:17" ht="14.25">
      <c r="A35" s="24" t="s">
        <v>13</v>
      </c>
      <c r="B35" s="616" t="s">
        <v>18</v>
      </c>
      <c r="C35" s="625"/>
      <c r="D35" s="298">
        <f>IF(D29="","",D29+D21+D15+D9)</f>
        <v>489</v>
      </c>
      <c r="E35" s="594">
        <f>IF(E29="","",E29+E21+E15+E9)</f>
        <v>470</v>
      </c>
      <c r="F35" s="299">
        <f>IF(F29="","",F29+F21+F15+F9)</f>
        <v>552</v>
      </c>
      <c r="G35" s="299">
        <f aca="true" t="shared" si="21" ref="G35:N35">IF(G29="","",G29+G21+G15+G9)</f>
        <v>541</v>
      </c>
      <c r="H35" s="299">
        <f t="shared" si="21"/>
        <v>603</v>
      </c>
      <c r="I35" s="299">
        <f t="shared" si="21"/>
        <v>589</v>
      </c>
      <c r="J35" s="299">
        <f t="shared" si="21"/>
        <v>922</v>
      </c>
      <c r="K35" s="299">
        <f t="shared" si="21"/>
        <v>363</v>
      </c>
      <c r="L35" s="299">
        <f t="shared" si="21"/>
        <v>824</v>
      </c>
      <c r="M35" s="299">
        <f t="shared" si="21"/>
        <v>450</v>
      </c>
      <c r="N35" s="299">
        <f t="shared" si="21"/>
        <v>464</v>
      </c>
      <c r="O35" s="359">
        <f>IF(O29="","",O29+O21+O15+O9)</f>
        <v>452</v>
      </c>
      <c r="P35" s="786">
        <f>SUM(D35:O35)</f>
        <v>6719</v>
      </c>
      <c r="Q35" s="284"/>
    </row>
    <row r="36" spans="1:17" s="251" customFormat="1" ht="15" thickBot="1">
      <c r="A36" s="148"/>
      <c r="B36" s="265" t="s">
        <v>16</v>
      </c>
      <c r="C36" s="619"/>
      <c r="D36" s="376">
        <f aca="true" t="shared" si="22" ref="D36:P36">IF(D35="","",D35/D32)</f>
        <v>0.2820069204152249</v>
      </c>
      <c r="E36" s="636">
        <f t="shared" si="22"/>
        <v>0.25309639203015616</v>
      </c>
      <c r="F36" s="377">
        <f t="shared" si="22"/>
        <v>0.2783661119515885</v>
      </c>
      <c r="G36" s="377">
        <f t="shared" si="22"/>
        <v>0.27829218106995884</v>
      </c>
      <c r="H36" s="377">
        <f t="shared" si="22"/>
        <v>0.3157068062827225</v>
      </c>
      <c r="I36" s="377">
        <f t="shared" si="22"/>
        <v>0.2671201814058957</v>
      </c>
      <c r="J36" s="377">
        <f t="shared" si="22"/>
        <v>0.38919375263824396</v>
      </c>
      <c r="K36" s="377">
        <f t="shared" si="22"/>
        <v>0.2214765100671141</v>
      </c>
      <c r="L36" s="377">
        <f t="shared" si="22"/>
        <v>0.3726820443238354</v>
      </c>
      <c r="M36" s="377">
        <f t="shared" si="22"/>
        <v>0.3120665742024965</v>
      </c>
      <c r="N36" s="377">
        <f t="shared" si="22"/>
        <v>0.259653049804141</v>
      </c>
      <c r="O36" s="378">
        <f>IF(O35="","",O35/O32)</f>
        <v>0.26218097447795824</v>
      </c>
      <c r="P36" s="787">
        <f t="shared" si="22"/>
        <v>0.29462837097127825</v>
      </c>
      <c r="Q36" s="374"/>
    </row>
    <row r="37" spans="1:16" ht="15" thickTop="1">
      <c r="A37" s="12"/>
      <c r="B37" s="284"/>
      <c r="C37" s="284"/>
      <c r="D37" s="284"/>
      <c r="E37" s="284"/>
      <c r="F37" s="284"/>
      <c r="G37" s="284"/>
      <c r="H37" s="284"/>
      <c r="I37" s="284"/>
      <c r="J37" s="284"/>
      <c r="K37" s="284"/>
      <c r="L37" s="284"/>
      <c r="M37" s="284"/>
      <c r="N37" s="284" t="s">
        <v>32</v>
      </c>
      <c r="O37" s="284"/>
      <c r="P37" s="284"/>
    </row>
    <row r="38" spans="1:16" ht="14.25">
      <c r="A38" s="12"/>
      <c r="B38" s="284"/>
      <c r="C38" s="284"/>
      <c r="D38" s="284"/>
      <c r="E38" s="284"/>
      <c r="F38" s="284"/>
      <c r="G38" s="284"/>
      <c r="H38" s="284"/>
      <c r="I38" s="597"/>
      <c r="J38" s="284"/>
      <c r="K38" s="284"/>
      <c r="L38" s="284"/>
      <c r="M38" s="284"/>
      <c r="N38" s="284"/>
      <c r="O38" s="284"/>
      <c r="P38" s="756" t="s">
        <v>163</v>
      </c>
    </row>
    <row r="39" spans="1:16" ht="13.5">
      <c r="A39" s="284"/>
      <c r="B39" s="284"/>
      <c r="C39" s="284"/>
      <c r="D39" s="284"/>
      <c r="E39" s="284"/>
      <c r="F39" s="284"/>
      <c r="G39" s="284"/>
      <c r="H39" s="284"/>
      <c r="I39" s="284"/>
      <c r="J39" s="284"/>
      <c r="K39" s="284"/>
      <c r="L39" s="284"/>
      <c r="M39" s="284"/>
      <c r="N39" s="284"/>
      <c r="O39" s="284"/>
      <c r="P39" s="284"/>
    </row>
    <row r="40" spans="1:16" ht="17.25">
      <c r="A40" s="12"/>
      <c r="B40" s="284"/>
      <c r="C40" s="284"/>
      <c r="D40" s="284"/>
      <c r="E40" s="828" t="s">
        <v>33</v>
      </c>
      <c r="F40" s="828"/>
      <c r="G40" s="828"/>
      <c r="H40" s="828"/>
      <c r="I40" s="828"/>
      <c r="J40" s="828"/>
      <c r="K40" s="828"/>
      <c r="L40" s="640" t="s">
        <v>205</v>
      </c>
      <c r="M40" s="284"/>
      <c r="N40" s="284"/>
      <c r="O40" s="284"/>
      <c r="P40" s="284"/>
    </row>
    <row r="41" spans="1:16" ht="13.5">
      <c r="A41" s="284"/>
      <c r="B41" s="284"/>
      <c r="C41" s="284"/>
      <c r="D41" s="284"/>
      <c r="E41" s="284"/>
      <c r="F41" s="284"/>
      <c r="G41" s="284"/>
      <c r="H41" s="284"/>
      <c r="I41" s="284"/>
      <c r="J41" s="284"/>
      <c r="K41" s="284"/>
      <c r="L41" s="284"/>
      <c r="M41" s="284"/>
      <c r="N41" s="284"/>
      <c r="O41" s="284"/>
      <c r="P41" s="284"/>
    </row>
    <row r="42" spans="1:16" ht="15" thickBot="1">
      <c r="A42" s="12"/>
      <c r="B42" s="284"/>
      <c r="C42" s="284"/>
      <c r="D42" s="284"/>
      <c r="E42" s="284"/>
      <c r="F42" s="284"/>
      <c r="G42" s="284"/>
      <c r="H42" s="284"/>
      <c r="I42" s="284"/>
      <c r="J42" s="284"/>
      <c r="K42" s="284"/>
      <c r="L42" s="284"/>
      <c r="M42" s="284"/>
      <c r="N42" s="284"/>
      <c r="O42" s="284"/>
      <c r="P42" s="284"/>
    </row>
    <row r="43" spans="1:16" ht="18.75" thickBot="1" thickTop="1">
      <c r="A43" s="25"/>
      <c r="B43" s="17"/>
      <c r="C43" s="154"/>
      <c r="D43" s="155" t="s">
        <v>1</v>
      </c>
      <c r="E43" s="156" t="s">
        <v>2</v>
      </c>
      <c r="F43" s="156" t="s">
        <v>3</v>
      </c>
      <c r="G43" s="156" t="s">
        <v>4</v>
      </c>
      <c r="H43" s="156" t="s">
        <v>5</v>
      </c>
      <c r="I43" s="156" t="s">
        <v>6</v>
      </c>
      <c r="J43" s="156" t="s">
        <v>7</v>
      </c>
      <c r="K43" s="156" t="s">
        <v>8</v>
      </c>
      <c r="L43" s="156" t="s">
        <v>9</v>
      </c>
      <c r="M43" s="156" t="s">
        <v>10</v>
      </c>
      <c r="N43" s="156" t="s">
        <v>11</v>
      </c>
      <c r="O43" s="157" t="s">
        <v>12</v>
      </c>
      <c r="P43" s="158" t="s">
        <v>13</v>
      </c>
    </row>
    <row r="44" spans="1:16" ht="15" thickTop="1">
      <c r="A44" s="20"/>
      <c r="B44" s="379"/>
      <c r="C44" s="460" t="s">
        <v>34</v>
      </c>
      <c r="D44" s="595">
        <f aca="true" t="shared" si="23" ref="D44:O44">IF(D5="","",D5)</f>
        <v>792</v>
      </c>
      <c r="E44" s="474">
        <f t="shared" si="23"/>
        <v>809</v>
      </c>
      <c r="F44" s="474">
        <f t="shared" si="23"/>
        <v>923</v>
      </c>
      <c r="G44" s="474">
        <f t="shared" si="23"/>
        <v>846</v>
      </c>
      <c r="H44" s="474">
        <f t="shared" si="23"/>
        <v>809</v>
      </c>
      <c r="I44" s="474">
        <f t="shared" si="23"/>
        <v>834</v>
      </c>
      <c r="J44" s="474">
        <f t="shared" si="23"/>
        <v>807</v>
      </c>
      <c r="K44" s="474">
        <f t="shared" si="23"/>
        <v>823</v>
      </c>
      <c r="L44" s="474">
        <f t="shared" si="23"/>
        <v>830</v>
      </c>
      <c r="M44" s="474">
        <f t="shared" si="23"/>
        <v>638</v>
      </c>
      <c r="N44" s="474">
        <f t="shared" si="23"/>
        <v>786</v>
      </c>
      <c r="O44" s="475">
        <f t="shared" si="23"/>
        <v>709</v>
      </c>
      <c r="P44" s="471">
        <f>SUM(D44:O44)</f>
        <v>9606</v>
      </c>
    </row>
    <row r="45" spans="1:16" ht="14.25">
      <c r="A45" s="22"/>
      <c r="B45" s="382" t="s">
        <v>20</v>
      </c>
      <c r="C45" s="383" t="s">
        <v>35</v>
      </c>
      <c r="D45" s="476">
        <f>IF(D44="","",'3 利用関係(H27年度)'!C5)</f>
        <v>749</v>
      </c>
      <c r="E45" s="477">
        <f>IF(E44="","",'3 利用関係(H27年度)'!D5)</f>
        <v>793</v>
      </c>
      <c r="F45" s="477">
        <f>IF(F44="","",'3 利用関係(H27年度)'!E5)</f>
        <v>886</v>
      </c>
      <c r="G45" s="477">
        <f>IF(G44="","",'3 利用関係(H27年度)'!F5)</f>
        <v>809</v>
      </c>
      <c r="H45" s="477">
        <f>IF(H44="","",'3 利用関係(H27年度)'!G5)</f>
        <v>752</v>
      </c>
      <c r="I45" s="477">
        <f>IF(I44="","",'3 利用関係(H27年度)'!H5)</f>
        <v>794</v>
      </c>
      <c r="J45" s="477">
        <f>IF(J44="","",'3 利用関係(H27年度)'!I5)</f>
        <v>885</v>
      </c>
      <c r="K45" s="477">
        <f>IF(K44="","",'3 利用関係(H27年度)'!J5)</f>
        <v>764</v>
      </c>
      <c r="L45" s="477">
        <f>IF(L44="","",'3 利用関係(H27年度)'!K5)</f>
        <v>796</v>
      </c>
      <c r="M45" s="477">
        <f>IF(M44="","",'3 利用関係(H27年度)'!L5)</f>
        <v>724</v>
      </c>
      <c r="N45" s="477">
        <f>IF(N44="","",'3 利用関係(H27年度)'!M5)</f>
        <v>798</v>
      </c>
      <c r="O45" s="478">
        <f>IF(O44="","",'3 利用関係(H27年度)'!N5)</f>
        <v>807</v>
      </c>
      <c r="P45" s="389">
        <f>SUM(D45:O45)</f>
        <v>9557</v>
      </c>
    </row>
    <row r="46" spans="1:16" s="251" customFormat="1" ht="14.25">
      <c r="A46" s="144" t="s">
        <v>21</v>
      </c>
      <c r="B46" s="390"/>
      <c r="C46" s="391" t="s">
        <v>36</v>
      </c>
      <c r="D46" s="598">
        <f>IF(D44="","",D44/D45)</f>
        <v>1.0574098798397864</v>
      </c>
      <c r="E46" s="293">
        <f>IF(E44="","",E44/E45)</f>
        <v>1.0201765447667086</v>
      </c>
      <c r="F46" s="293">
        <f aca="true" t="shared" si="24" ref="F46:O46">IF(F44="","",F44/F45)</f>
        <v>1.0417607223476297</v>
      </c>
      <c r="G46" s="293">
        <f t="shared" si="24"/>
        <v>1.045735475896168</v>
      </c>
      <c r="H46" s="293">
        <f t="shared" si="24"/>
        <v>1.0757978723404256</v>
      </c>
      <c r="I46" s="293">
        <f t="shared" si="24"/>
        <v>1.0503778337531486</v>
      </c>
      <c r="J46" s="293">
        <f t="shared" si="24"/>
        <v>0.911864406779661</v>
      </c>
      <c r="K46" s="293">
        <f t="shared" si="24"/>
        <v>1.0772251308900525</v>
      </c>
      <c r="L46" s="293">
        <f t="shared" si="24"/>
        <v>1.0427135678391959</v>
      </c>
      <c r="M46" s="293">
        <f t="shared" si="24"/>
        <v>0.8812154696132597</v>
      </c>
      <c r="N46" s="293">
        <f t="shared" si="24"/>
        <v>0.9849624060150376</v>
      </c>
      <c r="O46" s="479">
        <f t="shared" si="24"/>
        <v>0.8785625774473358</v>
      </c>
      <c r="P46" s="480">
        <f>P44/P45</f>
        <v>1.0051271319451711</v>
      </c>
    </row>
    <row r="47" spans="1:16" ht="14.25">
      <c r="A47" s="22"/>
      <c r="B47" s="395"/>
      <c r="C47" s="396" t="s">
        <v>34</v>
      </c>
      <c r="D47" s="596">
        <f aca="true" t="shared" si="25" ref="D47:O47">IF(D7="","",D7)</f>
        <v>717</v>
      </c>
      <c r="E47" s="482">
        <f t="shared" si="25"/>
        <v>715</v>
      </c>
      <c r="F47" s="482">
        <f t="shared" si="25"/>
        <v>798</v>
      </c>
      <c r="G47" s="482">
        <f t="shared" si="25"/>
        <v>726</v>
      </c>
      <c r="H47" s="482">
        <f t="shared" si="25"/>
        <v>717</v>
      </c>
      <c r="I47" s="482">
        <f t="shared" si="25"/>
        <v>724</v>
      </c>
      <c r="J47" s="482">
        <f t="shared" si="25"/>
        <v>706</v>
      </c>
      <c r="K47" s="482">
        <f t="shared" si="25"/>
        <v>743</v>
      </c>
      <c r="L47" s="482">
        <f t="shared" si="25"/>
        <v>735</v>
      </c>
      <c r="M47" s="482">
        <f t="shared" si="25"/>
        <v>555</v>
      </c>
      <c r="N47" s="482">
        <f t="shared" si="25"/>
        <v>691</v>
      </c>
      <c r="O47" s="483">
        <f t="shared" si="25"/>
        <v>617</v>
      </c>
      <c r="P47" s="471">
        <f>SUM(D47:O47)</f>
        <v>8444</v>
      </c>
    </row>
    <row r="48" spans="1:16" ht="14.25">
      <c r="A48" s="22"/>
      <c r="B48" s="382" t="s">
        <v>22</v>
      </c>
      <c r="C48" s="383" t="s">
        <v>35</v>
      </c>
      <c r="D48" s="476">
        <f>IF(D47="","",'3 利用関係(H27年度)'!C7)</f>
        <v>688</v>
      </c>
      <c r="E48" s="484">
        <f>IF(E47="","",'3 利用関係(H27年度)'!D7)</f>
        <v>707</v>
      </c>
      <c r="F48" s="477">
        <f>IF(F47="","",'3 利用関係(H27年度)'!E7)</f>
        <v>786</v>
      </c>
      <c r="G48" s="477">
        <f>IF(G47="","",'3 利用関係(H27年度)'!F7)</f>
        <v>698</v>
      </c>
      <c r="H48" s="477">
        <f>IF(H47="","",'3 利用関係(H27年度)'!G7)</f>
        <v>649</v>
      </c>
      <c r="I48" s="477">
        <f>IF(I47="","",'3 利用関係(H27年度)'!H7)</f>
        <v>691</v>
      </c>
      <c r="J48" s="477">
        <f>IF(J47="","",'3 利用関係(H27年度)'!I7)</f>
        <v>775</v>
      </c>
      <c r="K48" s="477">
        <f>IF(K47="","",'3 利用関係(H27年度)'!J7)</f>
        <v>681</v>
      </c>
      <c r="L48" s="477">
        <f>IF(L47="","",'3 利用関係(H27年度)'!K7)</f>
        <v>690</v>
      </c>
      <c r="M48" s="477">
        <f>IF(M47="","",'3 利用関係(H27年度)'!L7)</f>
        <v>622</v>
      </c>
      <c r="N48" s="485">
        <f>IF(N47="","",'3 利用関係(H27年度)'!M7)</f>
        <v>687</v>
      </c>
      <c r="O48" s="486">
        <f>IF(O47="","",'3 利用関係(H27年度)'!N7)</f>
        <v>703</v>
      </c>
      <c r="P48" s="333">
        <f>SUM(D48:O48)</f>
        <v>8377</v>
      </c>
    </row>
    <row r="49" spans="1:16" ht="14.25">
      <c r="A49" s="21"/>
      <c r="B49" s="400"/>
      <c r="C49" s="401" t="s">
        <v>36</v>
      </c>
      <c r="D49" s="293">
        <f>IF(D47="","",D47/D48)</f>
        <v>1.0421511627906976</v>
      </c>
      <c r="E49" s="293">
        <f>IF(E47="","",E47/E48)</f>
        <v>1.0113154172560113</v>
      </c>
      <c r="F49" s="293">
        <f aca="true" t="shared" si="26" ref="F49:O49">IF(F47="","",F47/F48)</f>
        <v>1.015267175572519</v>
      </c>
      <c r="G49" s="293">
        <f t="shared" si="26"/>
        <v>1.0401146131805157</v>
      </c>
      <c r="H49" s="293">
        <f t="shared" si="26"/>
        <v>1.1047765793528506</v>
      </c>
      <c r="I49" s="293">
        <f t="shared" si="26"/>
        <v>1.0477568740955137</v>
      </c>
      <c r="J49" s="293">
        <f t="shared" si="26"/>
        <v>0.9109677419354839</v>
      </c>
      <c r="K49" s="293">
        <f t="shared" si="26"/>
        <v>1.091042584434655</v>
      </c>
      <c r="L49" s="293">
        <f t="shared" si="26"/>
        <v>1.065217391304348</v>
      </c>
      <c r="M49" s="293">
        <f t="shared" si="26"/>
        <v>0.8922829581993569</v>
      </c>
      <c r="N49" s="293">
        <f t="shared" si="26"/>
        <v>1.0058224163027656</v>
      </c>
      <c r="O49" s="335">
        <f t="shared" si="26"/>
        <v>0.8776671408250356</v>
      </c>
      <c r="P49" s="260">
        <f>P47/P48</f>
        <v>1.0079980900083563</v>
      </c>
    </row>
    <row r="50" spans="1:16" ht="14.25">
      <c r="A50" s="22" t="s">
        <v>23</v>
      </c>
      <c r="B50" s="395"/>
      <c r="C50" s="402" t="s">
        <v>34</v>
      </c>
      <c r="D50" s="469">
        <f>IF(D44="","",D44-D47)</f>
        <v>75</v>
      </c>
      <c r="E50" s="299">
        <f>IF(E44="","",E44-E47)</f>
        <v>94</v>
      </c>
      <c r="F50" s="299">
        <f aca="true" t="shared" si="27" ref="F50:O50">IF(F44="","",F44-F47)</f>
        <v>125</v>
      </c>
      <c r="G50" s="299">
        <f t="shared" si="27"/>
        <v>120</v>
      </c>
      <c r="H50" s="299">
        <f t="shared" si="27"/>
        <v>92</v>
      </c>
      <c r="I50" s="299">
        <f t="shared" si="27"/>
        <v>110</v>
      </c>
      <c r="J50" s="299">
        <f t="shared" si="27"/>
        <v>101</v>
      </c>
      <c r="K50" s="299">
        <f t="shared" si="27"/>
        <v>80</v>
      </c>
      <c r="L50" s="299">
        <f t="shared" si="27"/>
        <v>95</v>
      </c>
      <c r="M50" s="299">
        <f t="shared" si="27"/>
        <v>83</v>
      </c>
      <c r="N50" s="299">
        <f t="shared" si="27"/>
        <v>95</v>
      </c>
      <c r="O50" s="359">
        <f t="shared" si="27"/>
        <v>92</v>
      </c>
      <c r="P50" s="353">
        <f>SUM(D50:O50)</f>
        <v>1162</v>
      </c>
    </row>
    <row r="51" spans="1:16" ht="14.25">
      <c r="A51" s="22"/>
      <c r="B51" s="382" t="s">
        <v>18</v>
      </c>
      <c r="C51" s="403" t="s">
        <v>35</v>
      </c>
      <c r="D51" s="487">
        <f>IF(D45="","",D45-D48)</f>
        <v>61</v>
      </c>
      <c r="E51" s="386">
        <f>IF(E45="","",E45-E48)</f>
        <v>86</v>
      </c>
      <c r="F51" s="386">
        <f aca="true" t="shared" si="28" ref="F51:O51">IF(F45="","",F45-F48)</f>
        <v>100</v>
      </c>
      <c r="G51" s="386">
        <f t="shared" si="28"/>
        <v>111</v>
      </c>
      <c r="H51" s="386">
        <f t="shared" si="28"/>
        <v>103</v>
      </c>
      <c r="I51" s="386">
        <f t="shared" si="28"/>
        <v>103</v>
      </c>
      <c r="J51" s="386">
        <f t="shared" si="28"/>
        <v>110</v>
      </c>
      <c r="K51" s="386">
        <f t="shared" si="28"/>
        <v>83</v>
      </c>
      <c r="L51" s="386">
        <f t="shared" si="28"/>
        <v>106</v>
      </c>
      <c r="M51" s="386">
        <f t="shared" si="28"/>
        <v>102</v>
      </c>
      <c r="N51" s="386">
        <f t="shared" si="28"/>
        <v>111</v>
      </c>
      <c r="O51" s="404">
        <f t="shared" si="28"/>
        <v>104</v>
      </c>
      <c r="P51" s="405">
        <f>SUM(D51:O51)</f>
        <v>1180</v>
      </c>
    </row>
    <row r="52" spans="1:16" s="251" customFormat="1" ht="15" thickBot="1">
      <c r="A52" s="145"/>
      <c r="B52" s="406"/>
      <c r="C52" s="407" t="s">
        <v>36</v>
      </c>
      <c r="D52" s="488">
        <f>IF(D50="","",D50/D51)</f>
        <v>1.2295081967213115</v>
      </c>
      <c r="E52" s="326">
        <f>IF(E50="","",E50/E51)</f>
        <v>1.0930232558139534</v>
      </c>
      <c r="F52" s="326">
        <f aca="true" t="shared" si="29" ref="F52:O52">IF(F50="","",F50/F51)</f>
        <v>1.25</v>
      </c>
      <c r="G52" s="326">
        <f t="shared" si="29"/>
        <v>1.0810810810810811</v>
      </c>
      <c r="H52" s="326">
        <f t="shared" si="29"/>
        <v>0.8932038834951457</v>
      </c>
      <c r="I52" s="326">
        <f t="shared" si="29"/>
        <v>1.0679611650485437</v>
      </c>
      <c r="J52" s="326">
        <f t="shared" si="29"/>
        <v>0.9181818181818182</v>
      </c>
      <c r="K52" s="326">
        <f t="shared" si="29"/>
        <v>0.963855421686747</v>
      </c>
      <c r="L52" s="326">
        <f t="shared" si="29"/>
        <v>0.8962264150943396</v>
      </c>
      <c r="M52" s="326">
        <f t="shared" si="29"/>
        <v>0.8137254901960784</v>
      </c>
      <c r="N52" s="326">
        <f t="shared" si="29"/>
        <v>0.8558558558558559</v>
      </c>
      <c r="O52" s="345">
        <f t="shared" si="29"/>
        <v>0.8846153846153846</v>
      </c>
      <c r="P52" s="366">
        <f>P50/P51</f>
        <v>0.9847457627118644</v>
      </c>
    </row>
    <row r="53" spans="1:16" ht="15" thickTop="1">
      <c r="A53" s="22"/>
      <c r="B53" s="382"/>
      <c r="C53" s="380" t="s">
        <v>34</v>
      </c>
      <c r="D53" s="489">
        <f aca="true" t="shared" si="30" ref="D53:O53">IF(D11="","",D11)</f>
        <v>631</v>
      </c>
      <c r="E53" s="490">
        <f t="shared" si="30"/>
        <v>735</v>
      </c>
      <c r="F53" s="490">
        <f t="shared" si="30"/>
        <v>730</v>
      </c>
      <c r="G53" s="490">
        <f t="shared" si="30"/>
        <v>840</v>
      </c>
      <c r="H53" s="490">
        <f t="shared" si="30"/>
        <v>774</v>
      </c>
      <c r="I53" s="490">
        <f t="shared" si="30"/>
        <v>1130</v>
      </c>
      <c r="J53" s="490">
        <f t="shared" si="30"/>
        <v>1297</v>
      </c>
      <c r="K53" s="490">
        <f t="shared" si="30"/>
        <v>582</v>
      </c>
      <c r="L53" s="490">
        <f t="shared" si="30"/>
        <v>812</v>
      </c>
      <c r="M53" s="490">
        <f t="shared" si="30"/>
        <v>537</v>
      </c>
      <c r="N53" s="490">
        <f t="shared" si="30"/>
        <v>715</v>
      </c>
      <c r="O53" s="491">
        <f t="shared" si="30"/>
        <v>734</v>
      </c>
      <c r="P53" s="410">
        <f>SUM(D53:O53)</f>
        <v>9517</v>
      </c>
    </row>
    <row r="54" spans="1:16" ht="14.25">
      <c r="A54" s="22"/>
      <c r="B54" s="382" t="s">
        <v>20</v>
      </c>
      <c r="C54" s="383" t="s">
        <v>35</v>
      </c>
      <c r="D54" s="492">
        <f>IF(D53="","",'3 利用関係(H27年度)'!C11)</f>
        <v>788</v>
      </c>
      <c r="E54" s="318">
        <f>IF(E53="","",'3 利用関係(H27年度)'!D11)</f>
        <v>620</v>
      </c>
      <c r="F54" s="318">
        <f>IF(F53="","",'3 利用関係(H27年度)'!E11)</f>
        <v>707</v>
      </c>
      <c r="G54" s="318">
        <f>IF(G53="","",'3 利用関係(H27年度)'!F11)</f>
        <v>906</v>
      </c>
      <c r="H54" s="318">
        <f>IF(H53="","",'3 利用関係(H27年度)'!G11)</f>
        <v>880</v>
      </c>
      <c r="I54" s="318">
        <f>IF(I53="","",'3 利用関係(H27年度)'!H11)</f>
        <v>838</v>
      </c>
      <c r="J54" s="318">
        <f>IF(J53="","",'3 利用関係(H27年度)'!I11)</f>
        <v>1061</v>
      </c>
      <c r="K54" s="318">
        <f>IF(K53="","",'3 利用関係(H27年度)'!J11)</f>
        <v>662</v>
      </c>
      <c r="L54" s="318">
        <f>IF(L53="","",'3 利用関係(H27年度)'!K11)</f>
        <v>646</v>
      </c>
      <c r="M54" s="318">
        <f>IF(M53="","",'3 利用関係(H27年度)'!L11)</f>
        <v>496</v>
      </c>
      <c r="N54" s="318">
        <f>IF(N53="","",'3 利用関係(H27年度)'!M11)</f>
        <v>786</v>
      </c>
      <c r="O54" s="320">
        <f>IF(O53="","",'3 利用関係(H27年度)'!N11)</f>
        <v>746</v>
      </c>
      <c r="P54" s="373">
        <f>SUM(D54:O54)</f>
        <v>9136</v>
      </c>
    </row>
    <row r="55" spans="1:16" s="251" customFormat="1" ht="14.25">
      <c r="A55" s="144" t="s">
        <v>24</v>
      </c>
      <c r="B55" s="390"/>
      <c r="C55" s="391" t="s">
        <v>36</v>
      </c>
      <c r="D55" s="493">
        <f>IF(D53="","",D53/D54)</f>
        <v>0.800761421319797</v>
      </c>
      <c r="E55" s="341">
        <f aca="true" t="shared" si="31" ref="E55:O55">IF(E53="","",E53/E54)</f>
        <v>1.185483870967742</v>
      </c>
      <c r="F55" s="341">
        <f t="shared" si="31"/>
        <v>1.0325318246110324</v>
      </c>
      <c r="G55" s="341">
        <f t="shared" si="31"/>
        <v>0.9271523178807947</v>
      </c>
      <c r="H55" s="341">
        <f t="shared" si="31"/>
        <v>0.8795454545454545</v>
      </c>
      <c r="I55" s="341">
        <f t="shared" si="31"/>
        <v>1.3484486873508352</v>
      </c>
      <c r="J55" s="341">
        <f t="shared" si="31"/>
        <v>1.2224316682375118</v>
      </c>
      <c r="K55" s="341">
        <f t="shared" si="31"/>
        <v>0.879154078549849</v>
      </c>
      <c r="L55" s="341">
        <f t="shared" si="31"/>
        <v>1.256965944272446</v>
      </c>
      <c r="M55" s="341">
        <f t="shared" si="31"/>
        <v>1.0826612903225807</v>
      </c>
      <c r="N55" s="341">
        <f t="shared" si="31"/>
        <v>0.9096692111959288</v>
      </c>
      <c r="O55" s="351">
        <f t="shared" si="31"/>
        <v>0.9839142091152815</v>
      </c>
      <c r="P55" s="257">
        <f>P53/P54</f>
        <v>1.0417031523642732</v>
      </c>
    </row>
    <row r="56" spans="1:16" ht="14.25">
      <c r="A56" s="22"/>
      <c r="B56" s="395"/>
      <c r="C56" s="396" t="s">
        <v>34</v>
      </c>
      <c r="D56" s="481">
        <f aca="true" t="shared" si="32" ref="D56:O56">IF(D13="","",D13)</f>
        <v>348</v>
      </c>
      <c r="E56" s="482">
        <f t="shared" si="32"/>
        <v>428</v>
      </c>
      <c r="F56" s="482">
        <f t="shared" si="32"/>
        <v>313</v>
      </c>
      <c r="G56" s="482">
        <f t="shared" si="32"/>
        <v>430</v>
      </c>
      <c r="H56" s="482">
        <f t="shared" si="32"/>
        <v>363</v>
      </c>
      <c r="I56" s="482">
        <f t="shared" si="32"/>
        <v>672</v>
      </c>
      <c r="J56" s="482">
        <f t="shared" si="32"/>
        <v>486</v>
      </c>
      <c r="K56" s="482">
        <f t="shared" si="32"/>
        <v>328</v>
      </c>
      <c r="L56" s="482">
        <f t="shared" si="32"/>
        <v>414</v>
      </c>
      <c r="M56" s="482">
        <f t="shared" si="32"/>
        <v>227</v>
      </c>
      <c r="N56" s="482">
        <f t="shared" si="32"/>
        <v>417</v>
      </c>
      <c r="O56" s="483">
        <f t="shared" si="32"/>
        <v>387</v>
      </c>
      <c r="P56" s="471">
        <f>SUM(D56:O56)</f>
        <v>4813</v>
      </c>
    </row>
    <row r="57" spans="1:16" ht="14.25">
      <c r="A57" s="22"/>
      <c r="B57" s="382" t="s">
        <v>22</v>
      </c>
      <c r="C57" s="383" t="s">
        <v>35</v>
      </c>
      <c r="D57" s="476">
        <f>IF(D56="","",'3 利用関係(H27年度)'!C13)</f>
        <v>405</v>
      </c>
      <c r="E57" s="477">
        <f>IF(E56="","",'3 利用関係(H27年度)'!D13)</f>
        <v>341</v>
      </c>
      <c r="F57" s="477">
        <f>IF(F56="","",'3 利用関係(H27年度)'!E13)</f>
        <v>431</v>
      </c>
      <c r="G57" s="477">
        <f>IF(G56="","",'3 利用関係(H27年度)'!F13)</f>
        <v>511</v>
      </c>
      <c r="H57" s="477">
        <f>IF(H56="","",'3 利用関係(H27年度)'!G13)</f>
        <v>535</v>
      </c>
      <c r="I57" s="477">
        <f>IF(I56="","",'3 利用関係(H27年度)'!H13)</f>
        <v>435</v>
      </c>
      <c r="J57" s="477">
        <f>IF(J56="","",'3 利用関係(H27年度)'!I13)</f>
        <v>420</v>
      </c>
      <c r="K57" s="477">
        <f>IF(K56="","",'3 利用関係(H27年度)'!J13)</f>
        <v>256</v>
      </c>
      <c r="L57" s="477">
        <f>IF(L56="","",'3 利用関係(H27年度)'!K13)</f>
        <v>251</v>
      </c>
      <c r="M57" s="477">
        <f>IF(M56="","",'3 利用関係(H27年度)'!L13)</f>
        <v>261</v>
      </c>
      <c r="N57" s="477">
        <f>IF(N56="","",'3 利用関係(H27年度)'!M13)</f>
        <v>355</v>
      </c>
      <c r="O57" s="478">
        <f>IF(O56="","",'3 利用関係(H27年度)'!N13)</f>
        <v>432</v>
      </c>
      <c r="P57" s="375">
        <f>SUM(D57:O57)</f>
        <v>4633</v>
      </c>
    </row>
    <row r="58" spans="1:16" s="251" customFormat="1" ht="14.25">
      <c r="A58" s="144"/>
      <c r="B58" s="390"/>
      <c r="C58" s="391" t="s">
        <v>36</v>
      </c>
      <c r="D58" s="493">
        <f>IF(D56="","",D56/D57)</f>
        <v>0.8592592592592593</v>
      </c>
      <c r="E58" s="341">
        <f aca="true" t="shared" si="33" ref="E58:O58">IF(E56="","",E56/E57)</f>
        <v>1.2551319648093842</v>
      </c>
      <c r="F58" s="341">
        <f t="shared" si="33"/>
        <v>0.7262180974477959</v>
      </c>
      <c r="G58" s="341">
        <f t="shared" si="33"/>
        <v>0.8414872798434442</v>
      </c>
      <c r="H58" s="341">
        <f t="shared" si="33"/>
        <v>0.6785046728971963</v>
      </c>
      <c r="I58" s="341">
        <f t="shared" si="33"/>
        <v>1.5448275862068965</v>
      </c>
      <c r="J58" s="341">
        <f t="shared" si="33"/>
        <v>1.1571428571428573</v>
      </c>
      <c r="K58" s="341">
        <f t="shared" si="33"/>
        <v>1.28125</v>
      </c>
      <c r="L58" s="341">
        <f t="shared" si="33"/>
        <v>1.649402390438247</v>
      </c>
      <c r="M58" s="341">
        <f t="shared" si="33"/>
        <v>0.8697318007662835</v>
      </c>
      <c r="N58" s="341">
        <f t="shared" si="33"/>
        <v>1.1746478873239437</v>
      </c>
      <c r="O58" s="351">
        <f t="shared" si="33"/>
        <v>0.8958333333333334</v>
      </c>
      <c r="P58" s="260">
        <f>P56/P57</f>
        <v>1.0388517159507877</v>
      </c>
    </row>
    <row r="59" spans="1:16" ht="14.25">
      <c r="A59" s="22" t="s">
        <v>23</v>
      </c>
      <c r="B59" s="395"/>
      <c r="C59" s="396" t="s">
        <v>34</v>
      </c>
      <c r="D59" s="494">
        <f>IF(D53="","",D53-D56)</f>
        <v>283</v>
      </c>
      <c r="E59" s="299">
        <f aca="true" t="shared" si="34" ref="E59:O59">IF(E53="","",E53-E56)</f>
        <v>307</v>
      </c>
      <c r="F59" s="299">
        <f t="shared" si="34"/>
        <v>417</v>
      </c>
      <c r="G59" s="299">
        <f t="shared" si="34"/>
        <v>410</v>
      </c>
      <c r="H59" s="299">
        <f t="shared" si="34"/>
        <v>411</v>
      </c>
      <c r="I59" s="299">
        <f t="shared" si="34"/>
        <v>458</v>
      </c>
      <c r="J59" s="299">
        <f t="shared" si="34"/>
        <v>811</v>
      </c>
      <c r="K59" s="299">
        <f t="shared" si="34"/>
        <v>254</v>
      </c>
      <c r="L59" s="299">
        <f t="shared" si="34"/>
        <v>398</v>
      </c>
      <c r="M59" s="299">
        <f t="shared" si="34"/>
        <v>310</v>
      </c>
      <c r="N59" s="299">
        <f t="shared" si="34"/>
        <v>298</v>
      </c>
      <c r="O59" s="359">
        <f t="shared" si="34"/>
        <v>347</v>
      </c>
      <c r="P59" s="411">
        <f>SUM(D59:O59)</f>
        <v>4704</v>
      </c>
    </row>
    <row r="60" spans="1:16" ht="14.25">
      <c r="A60" s="22"/>
      <c r="B60" s="382" t="s">
        <v>18</v>
      </c>
      <c r="C60" s="383" t="s">
        <v>35</v>
      </c>
      <c r="D60" s="495">
        <f>IF(D59="","",D54-D57)</f>
        <v>383</v>
      </c>
      <c r="E60" s="386">
        <f aca="true" t="shared" si="35" ref="E60:O60">IF(E59="","",E54-E57)</f>
        <v>279</v>
      </c>
      <c r="F60" s="386">
        <f t="shared" si="35"/>
        <v>276</v>
      </c>
      <c r="G60" s="386">
        <f t="shared" si="35"/>
        <v>395</v>
      </c>
      <c r="H60" s="386">
        <f t="shared" si="35"/>
        <v>345</v>
      </c>
      <c r="I60" s="386">
        <f t="shared" si="35"/>
        <v>403</v>
      </c>
      <c r="J60" s="386">
        <f t="shared" si="35"/>
        <v>641</v>
      </c>
      <c r="K60" s="386">
        <f t="shared" si="35"/>
        <v>406</v>
      </c>
      <c r="L60" s="386">
        <f t="shared" si="35"/>
        <v>395</v>
      </c>
      <c r="M60" s="386">
        <f t="shared" si="35"/>
        <v>235</v>
      </c>
      <c r="N60" s="386">
        <f t="shared" si="35"/>
        <v>431</v>
      </c>
      <c r="O60" s="404">
        <f t="shared" si="35"/>
        <v>314</v>
      </c>
      <c r="P60" s="412">
        <f>SUM(D60:O60)</f>
        <v>4503</v>
      </c>
    </row>
    <row r="61" spans="1:16" s="251" customFormat="1" ht="15" thickBot="1">
      <c r="A61" s="145"/>
      <c r="B61" s="406"/>
      <c r="C61" s="413" t="s">
        <v>36</v>
      </c>
      <c r="D61" s="496">
        <f>IF(D59="","",D59/D60)</f>
        <v>0.7389033942558747</v>
      </c>
      <c r="E61" s="364">
        <f aca="true" t="shared" si="36" ref="E61:O61">IF(E59="","",E59/E60)</f>
        <v>1.1003584229390682</v>
      </c>
      <c r="F61" s="364">
        <f t="shared" si="36"/>
        <v>1.5108695652173914</v>
      </c>
      <c r="G61" s="364">
        <f t="shared" si="36"/>
        <v>1.0379746835443038</v>
      </c>
      <c r="H61" s="364">
        <f t="shared" si="36"/>
        <v>1.191304347826087</v>
      </c>
      <c r="I61" s="364">
        <f t="shared" si="36"/>
        <v>1.1364764267990075</v>
      </c>
      <c r="J61" s="364">
        <f t="shared" si="36"/>
        <v>1.265210608424337</v>
      </c>
      <c r="K61" s="364">
        <f t="shared" si="36"/>
        <v>0.625615763546798</v>
      </c>
      <c r="L61" s="364">
        <f t="shared" si="36"/>
        <v>1.0075949367088608</v>
      </c>
      <c r="M61" s="364">
        <f t="shared" si="36"/>
        <v>1.3191489361702127</v>
      </c>
      <c r="N61" s="364">
        <f t="shared" si="36"/>
        <v>0.691415313225058</v>
      </c>
      <c r="O61" s="365">
        <f t="shared" si="36"/>
        <v>1.105095541401274</v>
      </c>
      <c r="P61" s="366">
        <f>P59/P60</f>
        <v>1.044636908727515</v>
      </c>
    </row>
    <row r="62" spans="1:16" ht="15" thickTop="1">
      <c r="A62" s="24"/>
      <c r="B62" s="415"/>
      <c r="C62" s="416" t="s">
        <v>34</v>
      </c>
      <c r="D62" s="497">
        <f aca="true" t="shared" si="37" ref="D62:O62">IF(D17="","",D17)</f>
        <v>2</v>
      </c>
      <c r="E62" s="498">
        <f t="shared" si="37"/>
        <v>2</v>
      </c>
      <c r="F62" s="498">
        <f t="shared" si="37"/>
        <v>0</v>
      </c>
      <c r="G62" s="498">
        <f t="shared" si="37"/>
        <v>1</v>
      </c>
      <c r="H62" s="498">
        <f t="shared" si="37"/>
        <v>97</v>
      </c>
      <c r="I62" s="498">
        <f t="shared" si="37"/>
        <v>1</v>
      </c>
      <c r="J62" s="498">
        <f t="shared" si="37"/>
        <v>2</v>
      </c>
      <c r="K62" s="498">
        <f t="shared" si="37"/>
        <v>8</v>
      </c>
      <c r="L62" s="498">
        <f t="shared" si="37"/>
        <v>8</v>
      </c>
      <c r="M62" s="498">
        <f t="shared" si="37"/>
        <v>2</v>
      </c>
      <c r="N62" s="498">
        <f t="shared" si="37"/>
        <v>75</v>
      </c>
      <c r="O62" s="499">
        <f t="shared" si="37"/>
        <v>16</v>
      </c>
      <c r="P62" s="410">
        <f>SUM(D62:O62)</f>
        <v>214</v>
      </c>
    </row>
    <row r="63" spans="1:16" ht="14.25">
      <c r="A63" s="24"/>
      <c r="B63" s="415" t="s">
        <v>20</v>
      </c>
      <c r="C63" s="420" t="s">
        <v>35</v>
      </c>
      <c r="D63" s="500">
        <f>IF(D62="","",'3 利用関係(H27年度)'!C17)</f>
        <v>4</v>
      </c>
      <c r="E63" s="501">
        <f>IF(E62="","",'3 利用関係(H27年度)'!D17)</f>
        <v>10</v>
      </c>
      <c r="F63" s="501">
        <f>IF(F62="","",'3 利用関係(H27年度)'!E17)</f>
        <v>63</v>
      </c>
      <c r="G63" s="501">
        <f>IF(G62="","",'3 利用関係(H27年度)'!F17)</f>
        <v>5</v>
      </c>
      <c r="H63" s="501">
        <f>IF(H62="","",'3 利用関係(H27年度)'!G17)</f>
        <v>4</v>
      </c>
      <c r="I63" s="501">
        <f>IF(I62="","",'3 利用関係(H27年度)'!H17)</f>
        <v>5</v>
      </c>
      <c r="J63" s="501">
        <f>IF(J62="","",'3 利用関係(H27年度)'!I17)</f>
        <v>14</v>
      </c>
      <c r="K63" s="501">
        <f>IF(K62="","",'3 利用関係(H27年度)'!J17)</f>
        <v>8</v>
      </c>
      <c r="L63" s="501">
        <f>IF(L62="","",'3 利用関係(H27年度)'!K17)</f>
        <v>20</v>
      </c>
      <c r="M63" s="501">
        <f>IF(M62="","",'3 利用関係(H27年度)'!L17)</f>
        <v>0</v>
      </c>
      <c r="N63" s="501">
        <f>IF(N62="","",'3 利用関係(H27年度)'!M17)</f>
        <v>151</v>
      </c>
      <c r="O63" s="502">
        <f>IF(O62="","",'3 利用関係(H27年度)'!N17)</f>
        <v>241</v>
      </c>
      <c r="P63" s="373">
        <f>SUM(D63:O63)</f>
        <v>525</v>
      </c>
    </row>
    <row r="64" spans="1:16" s="251" customFormat="1" ht="14.25">
      <c r="A64" s="146" t="s">
        <v>25</v>
      </c>
      <c r="B64" s="424"/>
      <c r="C64" s="425" t="s">
        <v>36</v>
      </c>
      <c r="D64" s="503">
        <f>IF(D62="","",D62/D63)</f>
        <v>0.5</v>
      </c>
      <c r="E64" s="341">
        <f>IF(E62="","",E62/E63)</f>
        <v>0.2</v>
      </c>
      <c r="F64" s="341">
        <f aca="true" t="shared" si="38" ref="F64:O64">IF(F62="","",F62/F63)</f>
        <v>0</v>
      </c>
      <c r="G64" s="341">
        <f t="shared" si="38"/>
        <v>0.2</v>
      </c>
      <c r="H64" s="507">
        <f>IF(H63=0,"",IF(H62="","",H62/H63))</f>
        <v>24.25</v>
      </c>
      <c r="I64" s="341">
        <f t="shared" si="38"/>
        <v>0.2</v>
      </c>
      <c r="J64" s="341">
        <f t="shared" si="38"/>
        <v>0.14285714285714285</v>
      </c>
      <c r="K64" s="341">
        <f t="shared" si="38"/>
        <v>1</v>
      </c>
      <c r="L64" s="341">
        <f t="shared" si="38"/>
        <v>0.4</v>
      </c>
      <c r="M64" s="341">
        <v>0</v>
      </c>
      <c r="N64" s="341">
        <f t="shared" si="38"/>
        <v>0.4966887417218543</v>
      </c>
      <c r="O64" s="351">
        <f t="shared" si="38"/>
        <v>0.06639004149377593</v>
      </c>
      <c r="P64" s="427">
        <f>P62/P63</f>
        <v>0.4076190476190476</v>
      </c>
    </row>
    <row r="65" spans="1:16" ht="14.25">
      <c r="A65" s="24"/>
      <c r="B65" s="428"/>
      <c r="C65" s="429" t="s">
        <v>34</v>
      </c>
      <c r="D65" s="504">
        <f aca="true" t="shared" si="39" ref="D65:O65">IF(D19="","",D19)</f>
        <v>2</v>
      </c>
      <c r="E65" s="462">
        <f t="shared" si="39"/>
        <v>1</v>
      </c>
      <c r="F65" s="462">
        <f t="shared" si="39"/>
        <v>0</v>
      </c>
      <c r="G65" s="462">
        <f t="shared" si="39"/>
        <v>1</v>
      </c>
      <c r="H65" s="462">
        <f t="shared" si="39"/>
        <v>11</v>
      </c>
      <c r="I65" s="462">
        <f t="shared" si="39"/>
        <v>1</v>
      </c>
      <c r="J65" s="462">
        <f t="shared" si="39"/>
        <v>2</v>
      </c>
      <c r="K65" s="462">
        <f t="shared" si="39"/>
        <v>8</v>
      </c>
      <c r="L65" s="462">
        <f t="shared" si="39"/>
        <v>8</v>
      </c>
      <c r="M65" s="462">
        <f t="shared" si="39"/>
        <v>1</v>
      </c>
      <c r="N65" s="462">
        <f t="shared" si="39"/>
        <v>25</v>
      </c>
      <c r="O65" s="463">
        <f t="shared" si="39"/>
        <v>16</v>
      </c>
      <c r="P65" s="398">
        <f>SUM(D65:O65)</f>
        <v>76</v>
      </c>
    </row>
    <row r="66" spans="1:16" ht="14.25">
      <c r="A66" s="24"/>
      <c r="B66" s="415" t="s">
        <v>22</v>
      </c>
      <c r="C66" s="420" t="s">
        <v>35</v>
      </c>
      <c r="D66" s="500">
        <f>IF(D65="","",'3 利用関係(H27年度)'!C19)</f>
        <v>3</v>
      </c>
      <c r="E66" s="501">
        <f>IF(E65="","",'3 利用関係(H27年度)'!D19)</f>
        <v>10</v>
      </c>
      <c r="F66" s="501">
        <f>IF(F65="","",'3 利用関係(H27年度)'!E19)</f>
        <v>47</v>
      </c>
      <c r="G66" s="501">
        <f>IF(G65="","",'3 利用関係(H27年度)'!F19)</f>
        <v>3</v>
      </c>
      <c r="H66" s="501">
        <f>IF(H65="","",'3 利用関係(H27年度)'!G19)</f>
        <v>2</v>
      </c>
      <c r="I66" s="501">
        <f>IF(I65="","",'3 利用関係(H27年度)'!H19)</f>
        <v>4</v>
      </c>
      <c r="J66" s="501">
        <f>IF(J65="","",'3 利用関係(H27年度)'!I19)</f>
        <v>13</v>
      </c>
      <c r="K66" s="501">
        <f>IF(K65="","",'3 利用関係(H27年度)'!J19)</f>
        <v>8</v>
      </c>
      <c r="L66" s="501">
        <f>IF(L65="","",'3 利用関係(H27年度)'!K19)</f>
        <v>4</v>
      </c>
      <c r="M66" s="501">
        <f>IF(M65="","",'3 利用関係(H27年度)'!L19)</f>
        <v>0</v>
      </c>
      <c r="N66" s="501">
        <f>IF(N65="","",'3 利用関係(H27年度)'!M19)</f>
        <v>1</v>
      </c>
      <c r="O66" s="502">
        <f>IF(O65="","",'3 利用関係(H27年度)'!N19)</f>
        <v>241</v>
      </c>
      <c r="P66" s="405">
        <f>SUM(D66:O66)</f>
        <v>336</v>
      </c>
    </row>
    <row r="67" spans="1:16" s="251" customFormat="1" ht="14.25">
      <c r="A67" s="146"/>
      <c r="B67" s="424"/>
      <c r="C67" s="433" t="s">
        <v>36</v>
      </c>
      <c r="D67" s="505">
        <f>IF(D65="","",D65/D66)</f>
        <v>0.6666666666666666</v>
      </c>
      <c r="E67" s="434">
        <f>IF(E65="","",E65/E66)</f>
        <v>0.1</v>
      </c>
      <c r="F67" s="434">
        <f aca="true" t="shared" si="40" ref="F67:O67">IF(F65="","",F65/F66)</f>
        <v>0</v>
      </c>
      <c r="G67" s="303">
        <f>IF(G66=0,"",IF(G65="","",G65/G66))</f>
        <v>0.3333333333333333</v>
      </c>
      <c r="H67" s="507">
        <f>IF(H66=0,"",IF(H65="","",H65/H66))</f>
        <v>5.5</v>
      </c>
      <c r="I67" s="434">
        <f t="shared" si="40"/>
        <v>0.25</v>
      </c>
      <c r="J67" s="434">
        <f t="shared" si="40"/>
        <v>0.15384615384615385</v>
      </c>
      <c r="K67" s="434">
        <f t="shared" si="40"/>
        <v>1</v>
      </c>
      <c r="L67" s="434">
        <f t="shared" si="40"/>
        <v>2</v>
      </c>
      <c r="M67" s="434">
        <v>0</v>
      </c>
      <c r="N67" s="434">
        <f t="shared" si="40"/>
        <v>25</v>
      </c>
      <c r="O67" s="340">
        <f t="shared" si="40"/>
        <v>0.06639004149377593</v>
      </c>
      <c r="P67" s="435">
        <f>P65/P66</f>
        <v>0.2261904761904762</v>
      </c>
    </row>
    <row r="68" spans="1:16" ht="14.25">
      <c r="A68" s="24" t="s">
        <v>26</v>
      </c>
      <c r="B68" s="428"/>
      <c r="C68" s="429" t="s">
        <v>34</v>
      </c>
      <c r="D68" s="506">
        <f>IF(D62="","",D62-D65)</f>
        <v>0</v>
      </c>
      <c r="E68" s="506">
        <f>IF(E62="","",E62-E65)</f>
        <v>1</v>
      </c>
      <c r="F68" s="506">
        <f aca="true" t="shared" si="41" ref="F68:O68">IF(F62="","",F62-F65)</f>
        <v>0</v>
      </c>
      <c r="G68" s="506">
        <f t="shared" si="41"/>
        <v>0</v>
      </c>
      <c r="H68" s="506">
        <f t="shared" si="41"/>
        <v>86</v>
      </c>
      <c r="I68" s="506">
        <f t="shared" si="41"/>
        <v>0</v>
      </c>
      <c r="J68" s="506">
        <f t="shared" si="41"/>
        <v>0</v>
      </c>
      <c r="K68" s="506">
        <f t="shared" si="41"/>
        <v>0</v>
      </c>
      <c r="L68" s="506">
        <f t="shared" si="41"/>
        <v>0</v>
      </c>
      <c r="M68" s="506">
        <f>IF(M62="","",M62-M65)</f>
        <v>1</v>
      </c>
      <c r="N68" s="506">
        <f t="shared" si="41"/>
        <v>50</v>
      </c>
      <c r="O68" s="372">
        <f t="shared" si="41"/>
        <v>0</v>
      </c>
      <c r="P68" s="353">
        <f>SUM(D68:O68)</f>
        <v>138</v>
      </c>
    </row>
    <row r="69" spans="1:16" ht="14.25">
      <c r="A69" s="24"/>
      <c r="B69" s="415" t="s">
        <v>18</v>
      </c>
      <c r="C69" s="420" t="s">
        <v>35</v>
      </c>
      <c r="D69" s="436">
        <f>IF(D68="","",D63-D66)</f>
        <v>1</v>
      </c>
      <c r="E69" s="436">
        <f>IF(E68="","",E63-E66)</f>
        <v>0</v>
      </c>
      <c r="F69" s="436">
        <f aca="true" t="shared" si="42" ref="F69:O69">IF(F68="","",F63-F66)</f>
        <v>16</v>
      </c>
      <c r="G69" s="436">
        <f t="shared" si="42"/>
        <v>2</v>
      </c>
      <c r="H69" s="436">
        <f t="shared" si="42"/>
        <v>2</v>
      </c>
      <c r="I69" s="436">
        <f t="shared" si="42"/>
        <v>1</v>
      </c>
      <c r="J69" s="436">
        <f t="shared" si="42"/>
        <v>1</v>
      </c>
      <c r="K69" s="436">
        <f t="shared" si="42"/>
        <v>0</v>
      </c>
      <c r="L69" s="436">
        <f t="shared" si="42"/>
        <v>16</v>
      </c>
      <c r="M69" s="436">
        <f t="shared" si="42"/>
        <v>0</v>
      </c>
      <c r="N69" s="436">
        <f>IF(N68="","",N63-N66)</f>
        <v>150</v>
      </c>
      <c r="O69" s="404">
        <f t="shared" si="42"/>
        <v>0</v>
      </c>
      <c r="P69" s="405">
        <f>SUM(D69:O69)</f>
        <v>189</v>
      </c>
    </row>
    <row r="70" spans="1:16" s="251" customFormat="1" ht="15" thickBot="1">
      <c r="A70" s="146"/>
      <c r="B70" s="438"/>
      <c r="C70" s="439" t="s">
        <v>36</v>
      </c>
      <c r="D70" s="507">
        <f>IF(D69=0,"",IF(D68="","",D68/D69))</f>
        <v>0</v>
      </c>
      <c r="E70" s="507">
        <v>0</v>
      </c>
      <c r="F70" s="507">
        <f>IF(F69=0,"",IF(F68="","",F68/F69))</f>
        <v>0</v>
      </c>
      <c r="G70" s="507">
        <f>IF(G68="","",G68/G69)</f>
        <v>0</v>
      </c>
      <c r="H70" s="507">
        <f>IF(H69=0,"",IF(H68="","",H68/H69))</f>
        <v>43</v>
      </c>
      <c r="I70" s="507">
        <f>IF(I69=0,"",IF(I68="","",I68/I69))</f>
        <v>0</v>
      </c>
      <c r="J70" s="507">
        <f>IF(J68="","",J68/J69)</f>
        <v>0</v>
      </c>
      <c r="K70" s="507">
        <f>IF(K69=0,"",IF(K68="","",K68/K69))</f>
      </c>
      <c r="L70" s="507">
        <f>IF(L69=0,"",IF(L68="","",L68/L69))</f>
        <v>0</v>
      </c>
      <c r="M70" s="507">
        <v>0</v>
      </c>
      <c r="N70" s="507">
        <f>IF(N69=0,"",IF(N68="","",N68/N69))</f>
        <v>0.3333333333333333</v>
      </c>
      <c r="O70" s="335">
        <v>0</v>
      </c>
      <c r="P70" s="443">
        <f>P68/P69</f>
        <v>0.7301587301587301</v>
      </c>
    </row>
    <row r="71" spans="1:16" ht="15" thickTop="1">
      <c r="A71" s="23"/>
      <c r="B71" s="444"/>
      <c r="C71" s="445" t="s">
        <v>34</v>
      </c>
      <c r="D71" s="508">
        <f aca="true" t="shared" si="43" ref="D71:O71">IF(D23="","",D23)</f>
        <v>309</v>
      </c>
      <c r="E71" s="509">
        <f t="shared" si="43"/>
        <v>311</v>
      </c>
      <c r="F71" s="509">
        <f t="shared" si="43"/>
        <v>330</v>
      </c>
      <c r="G71" s="509">
        <f t="shared" si="43"/>
        <v>257</v>
      </c>
      <c r="H71" s="509">
        <f t="shared" si="43"/>
        <v>230</v>
      </c>
      <c r="I71" s="509">
        <f t="shared" si="43"/>
        <v>240</v>
      </c>
      <c r="J71" s="509">
        <f t="shared" si="43"/>
        <v>263</v>
      </c>
      <c r="K71" s="509">
        <f t="shared" si="43"/>
        <v>226</v>
      </c>
      <c r="L71" s="509">
        <f t="shared" si="43"/>
        <v>561</v>
      </c>
      <c r="M71" s="509">
        <f t="shared" si="43"/>
        <v>265</v>
      </c>
      <c r="N71" s="509">
        <f t="shared" si="43"/>
        <v>211</v>
      </c>
      <c r="O71" s="510">
        <f t="shared" si="43"/>
        <v>265</v>
      </c>
      <c r="P71" s="381">
        <f>SUM(D71:O71)</f>
        <v>3468</v>
      </c>
    </row>
    <row r="72" spans="1:16" ht="14.25">
      <c r="A72" s="24"/>
      <c r="B72" s="415" t="s">
        <v>20</v>
      </c>
      <c r="C72" s="420" t="s">
        <v>35</v>
      </c>
      <c r="D72" s="511">
        <f>IF(D71="","",'3 利用関係(H27年度)'!C23)</f>
        <v>231</v>
      </c>
      <c r="E72" s="512">
        <f>IF(E71="","",'3 利用関係(H27年度)'!D23)</f>
        <v>359</v>
      </c>
      <c r="F72" s="512">
        <f>IF(F71="","",'3 利用関係(H27年度)'!E23)</f>
        <v>478</v>
      </c>
      <c r="G72" s="512">
        <f>IF(G71="","",'3 利用関係(H27年度)'!F23)</f>
        <v>237</v>
      </c>
      <c r="H72" s="512">
        <f>IF(H71="","",'3 利用関係(H27年度)'!G23)</f>
        <v>250</v>
      </c>
      <c r="I72" s="512">
        <f>IF(I71="","",'3 利用関係(H27年度)'!H23)</f>
        <v>274</v>
      </c>
      <c r="J72" s="512">
        <f>IF(J71="","",'3 利用関係(H27年度)'!I23)</f>
        <v>264</v>
      </c>
      <c r="K72" s="512">
        <f>IF(K71="","",'3 利用関係(H27年度)'!J23)</f>
        <v>227</v>
      </c>
      <c r="L72" s="512">
        <f>IF(L71="","",'3 利用関係(H27年度)'!K23)</f>
        <v>241</v>
      </c>
      <c r="M72" s="512">
        <f>IF(M71="","",'3 利用関係(H27年度)'!L23)</f>
        <v>192</v>
      </c>
      <c r="N72" s="512">
        <f>IF(N71="","",'3 利用関係(H27年度)'!M23)</f>
        <v>272</v>
      </c>
      <c r="O72" s="513">
        <f>IF(O71="","",'3 利用関係(H27年度)'!N23)</f>
        <v>285</v>
      </c>
      <c r="P72" s="514">
        <f>SUM(D72:O72)</f>
        <v>3310</v>
      </c>
    </row>
    <row r="73" spans="1:16" s="251" customFormat="1" ht="14.25">
      <c r="A73" s="144"/>
      <c r="B73" s="447"/>
      <c r="C73" s="391" t="s">
        <v>36</v>
      </c>
      <c r="D73" s="493">
        <f>IF(D71="","",D71/D72)</f>
        <v>1.3376623376623376</v>
      </c>
      <c r="E73" s="341">
        <f>IF(E71="","",E71/E72)</f>
        <v>0.8662952646239555</v>
      </c>
      <c r="F73" s="341">
        <f aca="true" t="shared" si="44" ref="F73:O73">IF(F71="","",F71/F72)</f>
        <v>0.6903765690376569</v>
      </c>
      <c r="G73" s="341">
        <f t="shared" si="44"/>
        <v>1.0843881856540085</v>
      </c>
      <c r="H73" s="341">
        <f t="shared" si="44"/>
        <v>0.92</v>
      </c>
      <c r="I73" s="341">
        <f t="shared" si="44"/>
        <v>0.8759124087591241</v>
      </c>
      <c r="J73" s="341">
        <f t="shared" si="44"/>
        <v>0.9962121212121212</v>
      </c>
      <c r="K73" s="341">
        <f t="shared" si="44"/>
        <v>0.9955947136563876</v>
      </c>
      <c r="L73" s="341">
        <f t="shared" si="44"/>
        <v>2.327800829875519</v>
      </c>
      <c r="M73" s="341">
        <f t="shared" si="44"/>
        <v>1.3802083333333333</v>
      </c>
      <c r="N73" s="341">
        <f t="shared" si="44"/>
        <v>0.7757352941176471</v>
      </c>
      <c r="O73" s="351">
        <f t="shared" si="44"/>
        <v>0.9298245614035088</v>
      </c>
      <c r="P73" s="260">
        <f>P71/P72</f>
        <v>1.0477341389728096</v>
      </c>
    </row>
    <row r="74" spans="1:16" ht="14.25">
      <c r="A74" s="24"/>
      <c r="B74" s="415"/>
      <c r="C74" s="449" t="s">
        <v>34</v>
      </c>
      <c r="D74" s="515">
        <f aca="true" t="shared" si="45" ref="D74:O74">IF(D24="","",D24)</f>
        <v>109</v>
      </c>
      <c r="E74" s="516">
        <f t="shared" si="45"/>
        <v>50</v>
      </c>
      <c r="F74" s="516">
        <f t="shared" si="45"/>
        <v>0</v>
      </c>
      <c r="G74" s="516">
        <f t="shared" si="45"/>
        <v>0</v>
      </c>
      <c r="H74" s="516">
        <f t="shared" si="45"/>
        <v>0</v>
      </c>
      <c r="I74" s="516">
        <f t="shared" si="45"/>
        <v>0</v>
      </c>
      <c r="J74" s="516">
        <v>0</v>
      </c>
      <c r="K74" s="516">
        <f t="shared" si="45"/>
        <v>0</v>
      </c>
      <c r="L74" s="516">
        <f t="shared" si="45"/>
        <v>324</v>
      </c>
      <c r="M74" s="516">
        <f t="shared" si="45"/>
        <v>47</v>
      </c>
      <c r="N74" s="516">
        <f>IF(N24="","",N24)</f>
        <v>0</v>
      </c>
      <c r="O74" s="517">
        <f t="shared" si="45"/>
        <v>0</v>
      </c>
      <c r="P74" s="398">
        <f>SUM(D74:O74)</f>
        <v>530</v>
      </c>
    </row>
    <row r="75" spans="1:16" ht="14.25">
      <c r="A75" s="24"/>
      <c r="B75" s="415" t="s">
        <v>37</v>
      </c>
      <c r="C75" s="420" t="s">
        <v>35</v>
      </c>
      <c r="D75" s="518">
        <f>IF(D74="","",'3 利用関係(H27年度)'!C24)</f>
        <v>0</v>
      </c>
      <c r="E75" s="519">
        <f>IF(E74="","",'3 利用関係(H27年度)'!D24)</f>
        <v>105</v>
      </c>
      <c r="F75" s="519">
        <f>IF(F74="","",'3 利用関係(H27年度)'!E24)</f>
        <v>275</v>
      </c>
      <c r="G75" s="519">
        <f>IF(G74="","",'3 利用関係(H27年度)'!F24)</f>
        <v>44</v>
      </c>
      <c r="H75" s="519">
        <f>IF(H74="","",'3 利用関係(H27年度)'!G24)</f>
        <v>0</v>
      </c>
      <c r="I75" s="519">
        <f>IF(I74="","",'3 利用関係(H27年度)'!H24)</f>
        <v>0</v>
      </c>
      <c r="J75" s="519">
        <f>IF(J74="","",'3 利用関係(H27年度)'!I24)</f>
        <v>0</v>
      </c>
      <c r="K75" s="519">
        <f>IF(K74="","",'3 利用関係(H27年度)'!J24)</f>
        <v>0</v>
      </c>
      <c r="L75" s="519">
        <f>IF(L74="","",'3 利用関係(H27年度)'!K24)</f>
        <v>0</v>
      </c>
      <c r="M75" s="519">
        <f>IF(M74="","",'3 利用関係(H27年度)'!L24)</f>
        <v>0</v>
      </c>
      <c r="N75" s="519">
        <f>IF(N74="","",'3 利用関係(H27年度)'!M24)</f>
        <v>0</v>
      </c>
      <c r="O75" s="520">
        <f>IF(O74="","",'3 利用関係(H27年度)'!N24)</f>
        <v>0</v>
      </c>
      <c r="P75" s="405">
        <f>SUM(D75:O75)</f>
        <v>424</v>
      </c>
    </row>
    <row r="76" spans="1:16" s="251" customFormat="1" ht="14.25">
      <c r="A76" s="144" t="s">
        <v>28</v>
      </c>
      <c r="B76" s="390"/>
      <c r="C76" s="452" t="s">
        <v>36</v>
      </c>
      <c r="D76" s="521">
        <v>0</v>
      </c>
      <c r="E76" s="303">
        <f>IF(E75=0,"",IF(E74="","",E74/E75))</f>
        <v>0.47619047619047616</v>
      </c>
      <c r="F76" s="303">
        <f>IF(F75=0,"",IF(F74="","",F74/F75))</f>
        <v>0</v>
      </c>
      <c r="G76" s="303">
        <f>IF(G74="","",G74/G75)</f>
        <v>0</v>
      </c>
      <c r="H76" s="521">
        <v>0</v>
      </c>
      <c r="I76" s="521">
        <v>0</v>
      </c>
      <c r="J76" s="521">
        <v>0</v>
      </c>
      <c r="K76" s="521">
        <v>0</v>
      </c>
      <c r="L76" s="521">
        <v>0</v>
      </c>
      <c r="M76" s="303">
        <v>0</v>
      </c>
      <c r="N76" s="303">
        <v>0</v>
      </c>
      <c r="O76" s="335">
        <v>0</v>
      </c>
      <c r="P76" s="260">
        <f>P74/P75</f>
        <v>1.25</v>
      </c>
    </row>
    <row r="77" spans="1:16" ht="14.25">
      <c r="A77" s="24"/>
      <c r="B77" s="428"/>
      <c r="C77" s="429" t="s">
        <v>34</v>
      </c>
      <c r="D77" s="522">
        <f aca="true" t="shared" si="46" ref="D77:O77">IF(D26="","",D26)</f>
        <v>178</v>
      </c>
      <c r="E77" s="516">
        <f t="shared" si="46"/>
        <v>243</v>
      </c>
      <c r="F77" s="516">
        <f t="shared" si="46"/>
        <v>320</v>
      </c>
      <c r="G77" s="516">
        <f t="shared" si="46"/>
        <v>246</v>
      </c>
      <c r="H77" s="516">
        <f t="shared" si="46"/>
        <v>216</v>
      </c>
      <c r="I77" s="516">
        <f t="shared" si="46"/>
        <v>219</v>
      </c>
      <c r="J77" s="516">
        <f t="shared" si="46"/>
        <v>253</v>
      </c>
      <c r="K77" s="516">
        <f t="shared" si="46"/>
        <v>197</v>
      </c>
      <c r="L77" s="516">
        <f t="shared" si="46"/>
        <v>230</v>
      </c>
      <c r="M77" s="516">
        <f t="shared" si="46"/>
        <v>209</v>
      </c>
      <c r="N77" s="516">
        <f t="shared" si="46"/>
        <v>190</v>
      </c>
      <c r="O77" s="517">
        <f t="shared" si="46"/>
        <v>252</v>
      </c>
      <c r="P77" s="353">
        <f>SUM(D77:O77)</f>
        <v>2753</v>
      </c>
    </row>
    <row r="78" spans="1:16" ht="14.25">
      <c r="A78" s="24"/>
      <c r="B78" s="415" t="s">
        <v>22</v>
      </c>
      <c r="C78" s="420" t="s">
        <v>35</v>
      </c>
      <c r="D78" s="523">
        <f>IF(D77="","",'3 利用関係(H27年度)'!C26)</f>
        <v>220</v>
      </c>
      <c r="E78" s="524">
        <f>IF(E77="","",'3 利用関係(H27年度)'!D26)</f>
        <v>240</v>
      </c>
      <c r="F78" s="524">
        <f>IF(F77="","",'3 利用関係(H27年度)'!E26)</f>
        <v>192</v>
      </c>
      <c r="G78" s="524">
        <f>IF(G77="","",'3 利用関係(H27年度)'!F26)</f>
        <v>187</v>
      </c>
      <c r="H78" s="524">
        <f>IF(H77="","",'3 利用関係(H27年度)'!G26)</f>
        <v>235</v>
      </c>
      <c r="I78" s="524">
        <f>IF(I77="","",'3 利用関係(H27年度)'!H26)</f>
        <v>261</v>
      </c>
      <c r="J78" s="524">
        <f>IF(J77="","",'3 利用関係(H27年度)'!I26)</f>
        <v>237</v>
      </c>
      <c r="K78" s="524">
        <f>IF(K77="","",'3 利用関係(H27年度)'!J26)</f>
        <v>204</v>
      </c>
      <c r="L78" s="524">
        <f>IF(L77="","",'3 利用関係(H27年度)'!K26)</f>
        <v>229</v>
      </c>
      <c r="M78" s="524">
        <f>IF(M77="","",'3 利用関係(H27年度)'!L26)</f>
        <v>187</v>
      </c>
      <c r="N78" s="524">
        <f>IF(N77="","",'3 利用関係(H27年度)'!M26)</f>
        <v>243</v>
      </c>
      <c r="O78" s="525">
        <f>IF(O77="","",'3 利用関係(H27年度)'!N26)</f>
        <v>263</v>
      </c>
      <c r="P78" s="375">
        <f>SUM(D78:O78)</f>
        <v>2698</v>
      </c>
    </row>
    <row r="79" spans="1:16" s="251" customFormat="1" ht="14.25">
      <c r="A79" s="144"/>
      <c r="B79" s="447"/>
      <c r="C79" s="391" t="s">
        <v>36</v>
      </c>
      <c r="D79" s="521">
        <f>IF(D77="","",D77/D78)</f>
        <v>0.8090909090909091</v>
      </c>
      <c r="E79" s="303">
        <f>IF(E77="","",E77/E78)</f>
        <v>1.0125</v>
      </c>
      <c r="F79" s="303">
        <f aca="true" t="shared" si="47" ref="F79:O79">IF(F77="","",F77/F78)</f>
        <v>1.6666666666666667</v>
      </c>
      <c r="G79" s="303">
        <f t="shared" si="47"/>
        <v>1.3155080213903743</v>
      </c>
      <c r="H79" s="303">
        <f t="shared" si="47"/>
        <v>0.9191489361702128</v>
      </c>
      <c r="I79" s="303">
        <f t="shared" si="47"/>
        <v>0.8390804597701149</v>
      </c>
      <c r="J79" s="303">
        <f t="shared" si="47"/>
        <v>1.0675105485232068</v>
      </c>
      <c r="K79" s="303">
        <f t="shared" si="47"/>
        <v>0.9656862745098039</v>
      </c>
      <c r="L79" s="303">
        <f t="shared" si="47"/>
        <v>1.0043668122270741</v>
      </c>
      <c r="M79" s="303">
        <f t="shared" si="47"/>
        <v>1.1176470588235294</v>
      </c>
      <c r="N79" s="303">
        <f t="shared" si="47"/>
        <v>0.7818930041152263</v>
      </c>
      <c r="O79" s="335">
        <f t="shared" si="47"/>
        <v>0.9581749049429658</v>
      </c>
      <c r="P79" s="260">
        <f>P77/P78</f>
        <v>1.0203854707190512</v>
      </c>
    </row>
    <row r="80" spans="1:16" ht="14.25">
      <c r="A80" s="24"/>
      <c r="B80" s="415"/>
      <c r="C80" s="429" t="s">
        <v>34</v>
      </c>
      <c r="D80" s="526">
        <f aca="true" t="shared" si="48" ref="D80:O80">IF(D27="","",D27)</f>
        <v>0</v>
      </c>
      <c r="E80" s="527">
        <f t="shared" si="48"/>
        <v>0</v>
      </c>
      <c r="F80" s="527">
        <f t="shared" si="48"/>
        <v>0</v>
      </c>
      <c r="G80" s="527">
        <f t="shared" si="48"/>
        <v>0</v>
      </c>
      <c r="H80" s="527">
        <f t="shared" si="48"/>
        <v>0</v>
      </c>
      <c r="I80" s="527">
        <f t="shared" si="48"/>
        <v>0</v>
      </c>
      <c r="J80" s="527">
        <f t="shared" si="48"/>
        <v>0</v>
      </c>
      <c r="K80" s="527">
        <f t="shared" si="48"/>
        <v>0</v>
      </c>
      <c r="L80" s="527">
        <f t="shared" si="48"/>
        <v>0</v>
      </c>
      <c r="M80" s="527">
        <f t="shared" si="48"/>
        <v>0</v>
      </c>
      <c r="N80" s="527">
        <f t="shared" si="48"/>
        <v>0</v>
      </c>
      <c r="O80" s="528">
        <f t="shared" si="48"/>
        <v>0</v>
      </c>
      <c r="P80" s="375">
        <f>SUM(D80:O80)</f>
        <v>0</v>
      </c>
    </row>
    <row r="81" spans="1:16" ht="14.25">
      <c r="A81" s="24"/>
      <c r="B81" s="415" t="s">
        <v>37</v>
      </c>
      <c r="C81" s="420" t="s">
        <v>35</v>
      </c>
      <c r="D81" s="529">
        <f>IF(D80="","",'3 利用関係(H27年度)'!C27)</f>
        <v>0</v>
      </c>
      <c r="E81" s="356">
        <f>IF(E80="","",'3 利用関係(H27年度)'!D27)</f>
        <v>0</v>
      </c>
      <c r="F81" s="356">
        <f>IF(F80="","",'3 利用関係(H27年度)'!E27)</f>
        <v>0</v>
      </c>
      <c r="G81" s="356">
        <f>IF(G80="","",'3 利用関係(H27年度)'!F27)</f>
        <v>0</v>
      </c>
      <c r="H81" s="356">
        <f>IF(H80="","",'3 利用関係(H27年度)'!G27)</f>
        <v>0</v>
      </c>
      <c r="I81" s="356">
        <f>IF(I80="","",'3 利用関係(H27年度)'!H27)</f>
        <v>0</v>
      </c>
      <c r="J81" s="356">
        <f>IF(J80="","",'3 利用関係(H27年度)'!I27)</f>
        <v>0</v>
      </c>
      <c r="K81" s="356">
        <f>IF(K80="","",'3 利用関係(H27年度)'!J27)</f>
        <v>0</v>
      </c>
      <c r="L81" s="356">
        <f>IF(L80="","",'3 利用関係(H27年度)'!K27)</f>
        <v>0</v>
      </c>
      <c r="M81" s="356">
        <f>IF(M80="","",'3 利用関係(H27年度)'!L27)</f>
        <v>0</v>
      </c>
      <c r="N81" s="356">
        <f>IF(N80="","",'3 利用関係(H27年度)'!M27)</f>
        <v>0</v>
      </c>
      <c r="O81" s="473">
        <f>IF(O80="","",'3 利用関係(H27年度)'!N27)</f>
        <v>0</v>
      </c>
      <c r="P81" s="375">
        <f>SUM(D81:O81)</f>
        <v>0</v>
      </c>
    </row>
    <row r="82" spans="1:16" s="251" customFormat="1" ht="14.25">
      <c r="A82" s="146"/>
      <c r="B82" s="424"/>
      <c r="C82" s="433" t="s">
        <v>36</v>
      </c>
      <c r="D82" s="521">
        <v>0</v>
      </c>
      <c r="E82" s="303">
        <v>0</v>
      </c>
      <c r="F82" s="303">
        <v>0</v>
      </c>
      <c r="G82" s="303">
        <v>0</v>
      </c>
      <c r="H82" s="303">
        <v>0</v>
      </c>
      <c r="I82" s="303">
        <v>0</v>
      </c>
      <c r="J82" s="303">
        <v>0</v>
      </c>
      <c r="K82" s="303">
        <v>0</v>
      </c>
      <c r="L82" s="303">
        <v>0</v>
      </c>
      <c r="M82" s="303">
        <v>0</v>
      </c>
      <c r="N82" s="303">
        <v>0</v>
      </c>
      <c r="O82" s="335">
        <v>0</v>
      </c>
      <c r="P82" s="427">
        <v>0</v>
      </c>
    </row>
    <row r="83" spans="1:16" ht="14.25">
      <c r="A83" s="24" t="s">
        <v>29</v>
      </c>
      <c r="B83" s="428"/>
      <c r="C83" s="429" t="s">
        <v>34</v>
      </c>
      <c r="D83" s="530">
        <f>IF(D71="","",D71-D77)</f>
        <v>131</v>
      </c>
      <c r="E83" s="531">
        <f>IF(E71="","",E71-E77)</f>
        <v>68</v>
      </c>
      <c r="F83" s="531">
        <f aca="true" t="shared" si="49" ref="F83:O83">IF(F71="","",F71-F77)</f>
        <v>10</v>
      </c>
      <c r="G83" s="531">
        <f t="shared" si="49"/>
        <v>11</v>
      </c>
      <c r="H83" s="531">
        <f t="shared" si="49"/>
        <v>14</v>
      </c>
      <c r="I83" s="531">
        <f t="shared" si="49"/>
        <v>21</v>
      </c>
      <c r="J83" s="531">
        <f t="shared" si="49"/>
        <v>10</v>
      </c>
      <c r="K83" s="531">
        <f t="shared" si="49"/>
        <v>29</v>
      </c>
      <c r="L83" s="531">
        <f t="shared" si="49"/>
        <v>331</v>
      </c>
      <c r="M83" s="531">
        <f t="shared" si="49"/>
        <v>56</v>
      </c>
      <c r="N83" s="531">
        <f t="shared" si="49"/>
        <v>21</v>
      </c>
      <c r="O83" s="532">
        <f t="shared" si="49"/>
        <v>13</v>
      </c>
      <c r="P83" s="353">
        <f>SUM(D83:O83)</f>
        <v>715</v>
      </c>
    </row>
    <row r="84" spans="1:16" ht="14.25">
      <c r="A84" s="24"/>
      <c r="B84" s="415" t="s">
        <v>18</v>
      </c>
      <c r="C84" s="420" t="s">
        <v>35</v>
      </c>
      <c r="D84" s="495">
        <f>IF(D72="","",D72-D78)</f>
        <v>11</v>
      </c>
      <c r="E84" s="386">
        <f>IF(E72="","",E72-E78)</f>
        <v>119</v>
      </c>
      <c r="F84" s="386">
        <f aca="true" t="shared" si="50" ref="F84:O84">IF(F72="","",F72-F78)</f>
        <v>286</v>
      </c>
      <c r="G84" s="386">
        <f t="shared" si="50"/>
        <v>50</v>
      </c>
      <c r="H84" s="386">
        <f t="shared" si="50"/>
        <v>15</v>
      </c>
      <c r="I84" s="386">
        <f t="shared" si="50"/>
        <v>13</v>
      </c>
      <c r="J84" s="386">
        <f t="shared" si="50"/>
        <v>27</v>
      </c>
      <c r="K84" s="386">
        <f t="shared" si="50"/>
        <v>23</v>
      </c>
      <c r="L84" s="386">
        <f t="shared" si="50"/>
        <v>12</v>
      </c>
      <c r="M84" s="386">
        <f t="shared" si="50"/>
        <v>5</v>
      </c>
      <c r="N84" s="386">
        <f t="shared" si="50"/>
        <v>29</v>
      </c>
      <c r="O84" s="404">
        <f t="shared" si="50"/>
        <v>22</v>
      </c>
      <c r="P84" s="353">
        <f>SUM(D84:O84)</f>
        <v>612</v>
      </c>
    </row>
    <row r="85" spans="1:16" s="251" customFormat="1" ht="14.25">
      <c r="A85" s="144"/>
      <c r="B85" s="447"/>
      <c r="C85" s="391" t="s">
        <v>36</v>
      </c>
      <c r="D85" s="521">
        <f>IF(D83="","",D83/D84)</f>
        <v>11.909090909090908</v>
      </c>
      <c r="E85" s="303">
        <f>IF(E83="","",E83/E84)</f>
        <v>0.5714285714285714</v>
      </c>
      <c r="F85" s="303">
        <f aca="true" t="shared" si="51" ref="F85:O85">IF(F83="","",F83/F84)</f>
        <v>0.03496503496503497</v>
      </c>
      <c r="G85" s="303">
        <f t="shared" si="51"/>
        <v>0.22</v>
      </c>
      <c r="H85" s="303">
        <f t="shared" si="51"/>
        <v>0.9333333333333333</v>
      </c>
      <c r="I85" s="303">
        <f t="shared" si="51"/>
        <v>1.6153846153846154</v>
      </c>
      <c r="J85" s="303">
        <f t="shared" si="51"/>
        <v>0.37037037037037035</v>
      </c>
      <c r="K85" s="303">
        <f t="shared" si="51"/>
        <v>1.2608695652173914</v>
      </c>
      <c r="L85" s="303">
        <f t="shared" si="51"/>
        <v>27.583333333333332</v>
      </c>
      <c r="M85" s="303">
        <f t="shared" si="51"/>
        <v>11.2</v>
      </c>
      <c r="N85" s="303">
        <f t="shared" si="51"/>
        <v>0.7241379310344828</v>
      </c>
      <c r="O85" s="335">
        <f t="shared" si="51"/>
        <v>0.5909090909090909</v>
      </c>
      <c r="P85" s="260">
        <f>P83/P84</f>
        <v>1.1683006535947713</v>
      </c>
    </row>
    <row r="86" spans="1:16" ht="14.25">
      <c r="A86" s="24"/>
      <c r="B86" s="415"/>
      <c r="C86" s="429" t="s">
        <v>34</v>
      </c>
      <c r="D86" s="533">
        <f>IF(D74="","",D74-D80)</f>
        <v>109</v>
      </c>
      <c r="E86" s="534">
        <f>IF(E74="","",E74-E80)</f>
        <v>50</v>
      </c>
      <c r="F86" s="534">
        <f aca="true" t="shared" si="52" ref="F86:O86">IF(F74="","",F74-F80)</f>
        <v>0</v>
      </c>
      <c r="G86" s="534">
        <f t="shared" si="52"/>
        <v>0</v>
      </c>
      <c r="H86" s="534">
        <f t="shared" si="52"/>
        <v>0</v>
      </c>
      <c r="I86" s="534">
        <f t="shared" si="52"/>
        <v>0</v>
      </c>
      <c r="J86" s="534">
        <f t="shared" si="52"/>
        <v>0</v>
      </c>
      <c r="K86" s="534">
        <f t="shared" si="52"/>
        <v>0</v>
      </c>
      <c r="L86" s="534">
        <f t="shared" si="52"/>
        <v>324</v>
      </c>
      <c r="M86" s="534">
        <f t="shared" si="52"/>
        <v>47</v>
      </c>
      <c r="N86" s="534">
        <f t="shared" si="52"/>
        <v>0</v>
      </c>
      <c r="O86" s="535">
        <f t="shared" si="52"/>
        <v>0</v>
      </c>
      <c r="P86" s="398">
        <f>SUM(D86:O86)</f>
        <v>530</v>
      </c>
    </row>
    <row r="87" spans="1:16" ht="14.25">
      <c r="A87" s="24"/>
      <c r="B87" s="415" t="s">
        <v>37</v>
      </c>
      <c r="C87" s="420" t="s">
        <v>35</v>
      </c>
      <c r="D87" s="495">
        <f>IF(D75="","",D75-D81)</f>
        <v>0</v>
      </c>
      <c r="E87" s="386">
        <f>IF(E75="","",E75-E81)</f>
        <v>105</v>
      </c>
      <c r="F87" s="386">
        <f aca="true" t="shared" si="53" ref="F87:O87">IF(F75="","",F75-F81)</f>
        <v>275</v>
      </c>
      <c r="G87" s="386">
        <f t="shared" si="53"/>
        <v>44</v>
      </c>
      <c r="H87" s="386">
        <f t="shared" si="53"/>
        <v>0</v>
      </c>
      <c r="I87" s="386">
        <f t="shared" si="53"/>
        <v>0</v>
      </c>
      <c r="J87" s="386">
        <f t="shared" si="53"/>
        <v>0</v>
      </c>
      <c r="K87" s="386">
        <f t="shared" si="53"/>
        <v>0</v>
      </c>
      <c r="L87" s="386">
        <f t="shared" si="53"/>
        <v>0</v>
      </c>
      <c r="M87" s="386">
        <f t="shared" si="53"/>
        <v>0</v>
      </c>
      <c r="N87" s="386">
        <f t="shared" si="53"/>
        <v>0</v>
      </c>
      <c r="O87" s="404">
        <f t="shared" si="53"/>
        <v>0</v>
      </c>
      <c r="P87" s="405">
        <f>SUM(D87:O87)</f>
        <v>424</v>
      </c>
    </row>
    <row r="88" spans="1:16" s="251" customFormat="1" ht="15" thickBot="1">
      <c r="A88" s="147"/>
      <c r="B88" s="456"/>
      <c r="C88" s="457" t="s">
        <v>36</v>
      </c>
      <c r="D88" s="496">
        <v>0</v>
      </c>
      <c r="E88" s="326">
        <f>IF(E87=0,"",IF(E86="","",E86/E87))</f>
        <v>0.47619047619047616</v>
      </c>
      <c r="F88" s="326">
        <f>IF(F87=0,"",IF(F86="","",F86/F87))</f>
        <v>0</v>
      </c>
      <c r="G88" s="364">
        <f>IF(G83="","",G86/G87)</f>
        <v>0</v>
      </c>
      <c r="H88" s="364">
        <v>0</v>
      </c>
      <c r="I88" s="364">
        <v>0</v>
      </c>
      <c r="J88" s="364">
        <v>0</v>
      </c>
      <c r="K88" s="364">
        <v>0</v>
      </c>
      <c r="L88" s="364">
        <v>0</v>
      </c>
      <c r="M88" s="326">
        <v>0</v>
      </c>
      <c r="N88" s="326">
        <v>0</v>
      </c>
      <c r="O88" s="365">
        <v>0</v>
      </c>
      <c r="P88" s="459">
        <f>P86/P87</f>
        <v>1.25</v>
      </c>
    </row>
    <row r="89" spans="1:16" ht="15" thickTop="1">
      <c r="A89" s="22"/>
      <c r="B89" s="382"/>
      <c r="C89" s="460" t="s">
        <v>34</v>
      </c>
      <c r="D89" s="536">
        <f>IF(D44="","",D44+D53+D62+D71)</f>
        <v>1734</v>
      </c>
      <c r="E89" s="288">
        <f>IF(E44="","",E44+E53+E62+E71)</f>
        <v>1857</v>
      </c>
      <c r="F89" s="288">
        <f aca="true" t="shared" si="54" ref="F89:O89">IF(F44="","",F44+F53+F62+F71)</f>
        <v>1983</v>
      </c>
      <c r="G89" s="288">
        <f t="shared" si="54"/>
        <v>1944</v>
      </c>
      <c r="H89" s="288">
        <f t="shared" si="54"/>
        <v>1910</v>
      </c>
      <c r="I89" s="288">
        <f t="shared" si="54"/>
        <v>2205</v>
      </c>
      <c r="J89" s="288">
        <f t="shared" si="54"/>
        <v>2369</v>
      </c>
      <c r="K89" s="288">
        <f t="shared" si="54"/>
        <v>1639</v>
      </c>
      <c r="L89" s="288">
        <f t="shared" si="54"/>
        <v>2211</v>
      </c>
      <c r="M89" s="288">
        <f t="shared" si="54"/>
        <v>1442</v>
      </c>
      <c r="N89" s="288">
        <f t="shared" si="54"/>
        <v>1787</v>
      </c>
      <c r="O89" s="290">
        <f t="shared" si="54"/>
        <v>1724</v>
      </c>
      <c r="P89" s="410">
        <f>SUM(D89:O89)</f>
        <v>22805</v>
      </c>
    </row>
    <row r="90" spans="1:16" ht="14.25">
      <c r="A90" s="22"/>
      <c r="B90" s="382" t="s">
        <v>20</v>
      </c>
      <c r="C90" s="383" t="s">
        <v>35</v>
      </c>
      <c r="D90" s="537">
        <f>IF(D45="","",D45+D54+D63+D72)</f>
        <v>1772</v>
      </c>
      <c r="E90" s="318">
        <f>IF(E45="","",E45+E54+E63+E72)</f>
        <v>1782</v>
      </c>
      <c r="F90" s="318">
        <f aca="true" t="shared" si="55" ref="F90:O90">IF(F45="","",F45+F54+F63+F72)</f>
        <v>2134</v>
      </c>
      <c r="G90" s="318">
        <f t="shared" si="55"/>
        <v>1957</v>
      </c>
      <c r="H90" s="318">
        <f t="shared" si="55"/>
        <v>1886</v>
      </c>
      <c r="I90" s="318">
        <f t="shared" si="55"/>
        <v>1911</v>
      </c>
      <c r="J90" s="318">
        <f t="shared" si="55"/>
        <v>2224</v>
      </c>
      <c r="K90" s="318">
        <f t="shared" si="55"/>
        <v>1661</v>
      </c>
      <c r="L90" s="318">
        <f t="shared" si="55"/>
        <v>1703</v>
      </c>
      <c r="M90" s="318">
        <f t="shared" si="55"/>
        <v>1412</v>
      </c>
      <c r="N90" s="318">
        <f t="shared" si="55"/>
        <v>2007</v>
      </c>
      <c r="O90" s="320">
        <f t="shared" si="55"/>
        <v>2079</v>
      </c>
      <c r="P90" s="405">
        <f>SUM(D90:O90)</f>
        <v>22528</v>
      </c>
    </row>
    <row r="91" spans="1:16" s="251" customFormat="1" ht="14.25">
      <c r="A91" s="144" t="s">
        <v>31</v>
      </c>
      <c r="B91" s="390"/>
      <c r="C91" s="391" t="s">
        <v>36</v>
      </c>
      <c r="D91" s="542">
        <f>IF(D89="","",D89/D90)</f>
        <v>0.9785553047404063</v>
      </c>
      <c r="E91" s="543">
        <f>IF(E89="","",E89/E90)</f>
        <v>1.0420875420875422</v>
      </c>
      <c r="F91" s="543">
        <f aca="true" t="shared" si="56" ref="F91:O91">IF(F89="","",F89/F90)</f>
        <v>0.9292408622305529</v>
      </c>
      <c r="G91" s="543">
        <f t="shared" si="56"/>
        <v>0.9933571793561574</v>
      </c>
      <c r="H91" s="543">
        <f t="shared" si="56"/>
        <v>1.0127253446447508</v>
      </c>
      <c r="I91" s="543">
        <f t="shared" si="56"/>
        <v>1.1538461538461537</v>
      </c>
      <c r="J91" s="543">
        <f t="shared" si="56"/>
        <v>1.0651978417266188</v>
      </c>
      <c r="K91" s="543">
        <f t="shared" si="56"/>
        <v>0.9867549668874173</v>
      </c>
      <c r="L91" s="543">
        <f t="shared" si="56"/>
        <v>1.2982971227246036</v>
      </c>
      <c r="M91" s="543">
        <f t="shared" si="56"/>
        <v>1.0212464589235128</v>
      </c>
      <c r="N91" s="543">
        <f t="shared" si="56"/>
        <v>0.8903836571998007</v>
      </c>
      <c r="O91" s="544">
        <f t="shared" si="56"/>
        <v>0.8292448292448292</v>
      </c>
      <c r="P91" s="260">
        <f>P89/P90</f>
        <v>1.0122958096590908</v>
      </c>
    </row>
    <row r="92" spans="1:16" ht="14.25">
      <c r="A92" s="22"/>
      <c r="B92" s="395"/>
      <c r="C92" s="396" t="s">
        <v>34</v>
      </c>
      <c r="D92" s="469">
        <f>IF(D47="","",D47+D56+D65+D77)</f>
        <v>1245</v>
      </c>
      <c r="E92" s="299">
        <f>IF(E47="","",E47+E56+E65+E77)</f>
        <v>1387</v>
      </c>
      <c r="F92" s="299">
        <f aca="true" t="shared" si="57" ref="F92:O92">IF(F47="","",F47+F56+F65+F77)</f>
        <v>1431</v>
      </c>
      <c r="G92" s="299">
        <f t="shared" si="57"/>
        <v>1403</v>
      </c>
      <c r="H92" s="299">
        <f t="shared" si="57"/>
        <v>1307</v>
      </c>
      <c r="I92" s="299">
        <f t="shared" si="57"/>
        <v>1616</v>
      </c>
      <c r="J92" s="299">
        <f t="shared" si="57"/>
        <v>1447</v>
      </c>
      <c r="K92" s="299">
        <f t="shared" si="57"/>
        <v>1276</v>
      </c>
      <c r="L92" s="299">
        <f t="shared" si="57"/>
        <v>1387</v>
      </c>
      <c r="M92" s="299">
        <f t="shared" si="57"/>
        <v>992</v>
      </c>
      <c r="N92" s="299">
        <f t="shared" si="57"/>
        <v>1323</v>
      </c>
      <c r="O92" s="359">
        <f t="shared" si="57"/>
        <v>1272</v>
      </c>
      <c r="P92" s="398">
        <f>SUM(D92:O92)</f>
        <v>16086</v>
      </c>
    </row>
    <row r="93" spans="1:16" ht="14.25">
      <c r="A93" s="22"/>
      <c r="B93" s="382" t="s">
        <v>22</v>
      </c>
      <c r="C93" s="383" t="s">
        <v>35</v>
      </c>
      <c r="D93" s="487">
        <f>IF(D48="","",D48+D57+D66+D78)</f>
        <v>1316</v>
      </c>
      <c r="E93" s="386">
        <f>IF(E48="","",E48+E57+E66+E78)</f>
        <v>1298</v>
      </c>
      <c r="F93" s="386">
        <f aca="true" t="shared" si="58" ref="F93:O93">IF(F48="","",F48+F57+F66+F78)</f>
        <v>1456</v>
      </c>
      <c r="G93" s="386">
        <f t="shared" si="58"/>
        <v>1399</v>
      </c>
      <c r="H93" s="386">
        <f t="shared" si="58"/>
        <v>1421</v>
      </c>
      <c r="I93" s="386">
        <f t="shared" si="58"/>
        <v>1391</v>
      </c>
      <c r="J93" s="386">
        <f t="shared" si="58"/>
        <v>1445</v>
      </c>
      <c r="K93" s="386">
        <f t="shared" si="58"/>
        <v>1149</v>
      </c>
      <c r="L93" s="386">
        <f t="shared" si="58"/>
        <v>1174</v>
      </c>
      <c r="M93" s="386">
        <f t="shared" si="58"/>
        <v>1070</v>
      </c>
      <c r="N93" s="386">
        <f t="shared" si="58"/>
        <v>1286</v>
      </c>
      <c r="O93" s="404">
        <f t="shared" si="58"/>
        <v>1639</v>
      </c>
      <c r="P93" s="405">
        <f>SUM(D93:O93)</f>
        <v>16044</v>
      </c>
    </row>
    <row r="94" spans="1:16" s="251" customFormat="1" ht="14.25">
      <c r="A94" s="144"/>
      <c r="B94" s="390"/>
      <c r="C94" s="391" t="s">
        <v>36</v>
      </c>
      <c r="D94" s="503">
        <f>IF(D92="","",D92/D93)</f>
        <v>0.9460486322188449</v>
      </c>
      <c r="E94" s="341">
        <f>IF(E92="","",E92/E93)</f>
        <v>1.068567026194145</v>
      </c>
      <c r="F94" s="341">
        <f aca="true" t="shared" si="59" ref="F94:O94">IF(F92="","",F92/F93)</f>
        <v>0.9828296703296703</v>
      </c>
      <c r="G94" s="341">
        <f t="shared" si="59"/>
        <v>1.0028591851322373</v>
      </c>
      <c r="H94" s="341">
        <f t="shared" si="59"/>
        <v>0.9197748064743139</v>
      </c>
      <c r="I94" s="341">
        <f t="shared" si="59"/>
        <v>1.1617541337167505</v>
      </c>
      <c r="J94" s="341">
        <f t="shared" si="59"/>
        <v>1.0013840830449827</v>
      </c>
      <c r="K94" s="341">
        <f t="shared" si="59"/>
        <v>1.1105308964316798</v>
      </c>
      <c r="L94" s="341">
        <f t="shared" si="59"/>
        <v>1.1814310051107326</v>
      </c>
      <c r="M94" s="341">
        <f t="shared" si="59"/>
        <v>0.9271028037383178</v>
      </c>
      <c r="N94" s="341">
        <f t="shared" si="59"/>
        <v>1.0287713841368584</v>
      </c>
      <c r="O94" s="351">
        <f t="shared" si="59"/>
        <v>0.7760829774252593</v>
      </c>
      <c r="P94" s="260">
        <f>P92/P93</f>
        <v>1.0026178010471205</v>
      </c>
    </row>
    <row r="95" spans="1:16" ht="14.25">
      <c r="A95" s="24" t="s">
        <v>13</v>
      </c>
      <c r="B95" s="428"/>
      <c r="C95" s="429" t="s">
        <v>34</v>
      </c>
      <c r="D95" s="526">
        <f>IF(D50="","",D50+D59+D68+D83)</f>
        <v>489</v>
      </c>
      <c r="E95" s="527">
        <f>IF(E50="","",E50+E59+E68+E83)</f>
        <v>470</v>
      </c>
      <c r="F95" s="527">
        <f aca="true" t="shared" si="60" ref="F95:O95">IF(F50="","",F50+F59+F68+F83)</f>
        <v>552</v>
      </c>
      <c r="G95" s="527">
        <f t="shared" si="60"/>
        <v>541</v>
      </c>
      <c r="H95" s="527">
        <f t="shared" si="60"/>
        <v>603</v>
      </c>
      <c r="I95" s="527">
        <f t="shared" si="60"/>
        <v>589</v>
      </c>
      <c r="J95" s="527">
        <f t="shared" si="60"/>
        <v>922</v>
      </c>
      <c r="K95" s="527">
        <f t="shared" si="60"/>
        <v>363</v>
      </c>
      <c r="L95" s="527">
        <f t="shared" si="60"/>
        <v>824</v>
      </c>
      <c r="M95" s="527">
        <f t="shared" si="60"/>
        <v>450</v>
      </c>
      <c r="N95" s="527">
        <f t="shared" si="60"/>
        <v>464</v>
      </c>
      <c r="O95" s="528">
        <f t="shared" si="60"/>
        <v>452</v>
      </c>
      <c r="P95" s="398">
        <f>SUM(D95:O95)</f>
        <v>6719</v>
      </c>
    </row>
    <row r="96" spans="1:16" ht="14.25">
      <c r="A96" s="24"/>
      <c r="B96" s="415" t="s">
        <v>18</v>
      </c>
      <c r="C96" s="420" t="s">
        <v>35</v>
      </c>
      <c r="D96" s="538">
        <f>IF(D90="","",D90-D93)</f>
        <v>456</v>
      </c>
      <c r="E96" s="539">
        <f>IF(E90="","",E90-E93)</f>
        <v>484</v>
      </c>
      <c r="F96" s="539">
        <f aca="true" t="shared" si="61" ref="F96:O96">IF(F90="","",F90-F93)</f>
        <v>678</v>
      </c>
      <c r="G96" s="539">
        <f t="shared" si="61"/>
        <v>558</v>
      </c>
      <c r="H96" s="539">
        <f t="shared" si="61"/>
        <v>465</v>
      </c>
      <c r="I96" s="539">
        <f t="shared" si="61"/>
        <v>520</v>
      </c>
      <c r="J96" s="539">
        <f t="shared" si="61"/>
        <v>779</v>
      </c>
      <c r="K96" s="539">
        <f t="shared" si="61"/>
        <v>512</v>
      </c>
      <c r="L96" s="539">
        <f t="shared" si="61"/>
        <v>529</v>
      </c>
      <c r="M96" s="539">
        <f t="shared" si="61"/>
        <v>342</v>
      </c>
      <c r="N96" s="539">
        <f t="shared" si="61"/>
        <v>721</v>
      </c>
      <c r="O96" s="540">
        <f t="shared" si="61"/>
        <v>440</v>
      </c>
      <c r="P96" s="405">
        <f>SUM(D96:O96)</f>
        <v>6484</v>
      </c>
    </row>
    <row r="97" spans="1:16" s="251" customFormat="1" ht="15" thickBot="1">
      <c r="A97" s="148"/>
      <c r="B97" s="465"/>
      <c r="C97" s="466" t="s">
        <v>36</v>
      </c>
      <c r="D97" s="541">
        <f>IF(D95="","",D95/D96)</f>
        <v>1.0723684210526316</v>
      </c>
      <c r="E97" s="377">
        <f>IF(E95="","",E95/E96)</f>
        <v>0.9710743801652892</v>
      </c>
      <c r="F97" s="377">
        <f aca="true" t="shared" si="62" ref="F97:O97">IF(F95="","",F95/F96)</f>
        <v>0.8141592920353983</v>
      </c>
      <c r="G97" s="377">
        <f t="shared" si="62"/>
        <v>0.9695340501792115</v>
      </c>
      <c r="H97" s="377">
        <f t="shared" si="62"/>
        <v>1.2967741935483872</v>
      </c>
      <c r="I97" s="377">
        <f t="shared" si="62"/>
        <v>1.1326923076923077</v>
      </c>
      <c r="J97" s="377">
        <f t="shared" si="62"/>
        <v>1.1835686777920411</v>
      </c>
      <c r="K97" s="377">
        <f t="shared" si="62"/>
        <v>0.708984375</v>
      </c>
      <c r="L97" s="377">
        <f t="shared" si="62"/>
        <v>1.55765595463138</v>
      </c>
      <c r="M97" s="377">
        <f t="shared" si="62"/>
        <v>1.3157894736842106</v>
      </c>
      <c r="N97" s="377">
        <f t="shared" si="62"/>
        <v>0.6435506241331485</v>
      </c>
      <c r="O97" s="378">
        <f t="shared" si="62"/>
        <v>1.0272727272727273</v>
      </c>
      <c r="P97" s="267">
        <f>P95/P96</f>
        <v>1.036243059839605</v>
      </c>
    </row>
    <row r="98" spans="1:16" ht="15" thickTop="1">
      <c r="A98" s="12"/>
      <c r="B98" s="284"/>
      <c r="C98" s="284"/>
      <c r="D98" s="284"/>
      <c r="E98" s="284"/>
      <c r="F98" s="284"/>
      <c r="G98" s="284"/>
      <c r="H98" s="284"/>
      <c r="I98" s="284"/>
      <c r="J98" s="284"/>
      <c r="K98" s="284"/>
      <c r="L98" s="284"/>
      <c r="M98" s="284"/>
      <c r="N98" s="284"/>
      <c r="O98" s="284" t="s">
        <v>32</v>
      </c>
      <c r="P98" s="284"/>
    </row>
    <row r="99" spans="1:16" ht="14.25">
      <c r="A99" s="12"/>
      <c r="B99" s="284"/>
      <c r="C99" s="284"/>
      <c r="D99" s="284"/>
      <c r="E99" s="284"/>
      <c r="F99" s="284"/>
      <c r="G99" s="284"/>
      <c r="H99" s="284"/>
      <c r="I99" s="284"/>
      <c r="J99" s="597"/>
      <c r="K99" s="284"/>
      <c r="L99" s="284"/>
      <c r="M99" s="284"/>
      <c r="N99" s="284"/>
      <c r="O99" s="284"/>
      <c r="P99" s="756" t="s">
        <v>163</v>
      </c>
    </row>
    <row r="101" ht="13.5"/>
    <row r="102"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P20:P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90" zoomScaleNormal="65" zoomScaleSheetLayoutView="90" workbookViewId="0" topLeftCell="A52">
      <selection activeCell="B30" sqref="B30"/>
    </sheetView>
  </sheetViews>
  <sheetFormatPr defaultColWidth="9.00390625" defaultRowHeight="13.5"/>
  <cols>
    <col min="1" max="1" width="4.375" style="170" bestFit="1" customWidth="1"/>
    <col min="2" max="2" width="9.875" style="170" bestFit="1" customWidth="1"/>
    <col min="3" max="15" width="12.25390625" style="170" customWidth="1"/>
    <col min="16" max="16384" width="9.00390625" style="170" customWidth="1"/>
  </cols>
  <sheetData>
    <row r="1" spans="1:16" ht="17.25">
      <c r="A1" s="12"/>
      <c r="B1" s="284"/>
      <c r="C1" s="284"/>
      <c r="D1" s="284"/>
      <c r="E1" s="284"/>
      <c r="F1" s="284"/>
      <c r="G1" s="13" t="s">
        <v>19</v>
      </c>
      <c r="H1" s="13"/>
      <c r="I1" s="13"/>
      <c r="J1" s="284"/>
      <c r="K1" s="597" t="s">
        <v>207</v>
      </c>
      <c r="L1" s="284"/>
      <c r="M1" s="284"/>
      <c r="N1" s="284"/>
      <c r="O1" s="284"/>
      <c r="P1" s="284"/>
    </row>
    <row r="2" spans="1:16" ht="13.5">
      <c r="A2" s="284"/>
      <c r="B2" s="284"/>
      <c r="C2" s="284"/>
      <c r="D2" s="284"/>
      <c r="E2" s="284"/>
      <c r="F2" s="284"/>
      <c r="G2" s="284"/>
      <c r="H2" s="284"/>
      <c r="I2" s="284"/>
      <c r="J2" s="284"/>
      <c r="K2" s="284"/>
      <c r="L2" s="284"/>
      <c r="M2" s="284"/>
      <c r="N2" s="284"/>
      <c r="O2" s="284"/>
      <c r="P2" s="284"/>
    </row>
    <row r="3" spans="1:16" ht="15" thickBot="1">
      <c r="A3" s="12"/>
      <c r="B3" s="284"/>
      <c r="C3" s="284"/>
      <c r="D3" s="284"/>
      <c r="E3" s="284"/>
      <c r="F3" s="284"/>
      <c r="G3" s="284"/>
      <c r="H3" s="284"/>
      <c r="I3" s="284"/>
      <c r="J3" s="284"/>
      <c r="K3" s="284"/>
      <c r="L3" s="284"/>
      <c r="M3" s="284"/>
      <c r="N3" s="284"/>
      <c r="O3" s="284"/>
      <c r="P3" s="284"/>
    </row>
    <row r="4" spans="1:16" ht="18.75" thickBot="1" thickTop="1">
      <c r="A4" s="14"/>
      <c r="B4" s="15"/>
      <c r="C4" s="16" t="s">
        <v>1</v>
      </c>
      <c r="D4" s="17" t="s">
        <v>2</v>
      </c>
      <c r="E4" s="17" t="s">
        <v>3</v>
      </c>
      <c r="F4" s="17" t="s">
        <v>4</v>
      </c>
      <c r="G4" s="17" t="s">
        <v>5</v>
      </c>
      <c r="H4" s="17" t="s">
        <v>6</v>
      </c>
      <c r="I4" s="17" t="s">
        <v>7</v>
      </c>
      <c r="J4" s="17" t="s">
        <v>8</v>
      </c>
      <c r="K4" s="17" t="s">
        <v>9</v>
      </c>
      <c r="L4" s="17" t="s">
        <v>10</v>
      </c>
      <c r="M4" s="17" t="s">
        <v>11</v>
      </c>
      <c r="N4" s="18" t="s">
        <v>12</v>
      </c>
      <c r="O4" s="19" t="s">
        <v>13</v>
      </c>
      <c r="P4" s="284"/>
    </row>
    <row r="5" spans="1:16" ht="15" thickTop="1">
      <c r="A5" s="20"/>
      <c r="B5" s="285" t="s">
        <v>20</v>
      </c>
      <c r="C5" s="286">
        <v>749</v>
      </c>
      <c r="D5" s="287">
        <v>793</v>
      </c>
      <c r="E5" s="287">
        <v>886</v>
      </c>
      <c r="F5" s="289">
        <v>809</v>
      </c>
      <c r="G5" s="289">
        <v>752</v>
      </c>
      <c r="H5" s="289">
        <v>794</v>
      </c>
      <c r="I5" s="289">
        <v>885</v>
      </c>
      <c r="J5" s="289">
        <v>764</v>
      </c>
      <c r="K5" s="289">
        <v>796</v>
      </c>
      <c r="L5" s="289">
        <v>724</v>
      </c>
      <c r="M5" s="289">
        <v>798</v>
      </c>
      <c r="N5" s="545">
        <v>807</v>
      </c>
      <c r="O5" s="291">
        <v>9557</v>
      </c>
      <c r="P5" s="284"/>
    </row>
    <row r="6" spans="1:16" s="251" customFormat="1" ht="14.25">
      <c r="A6" s="144" t="s">
        <v>21</v>
      </c>
      <c r="B6" s="256" t="s">
        <v>16</v>
      </c>
      <c r="C6" s="292">
        <v>0.422686230248307</v>
      </c>
      <c r="D6" s="293">
        <v>0.4450056116722783</v>
      </c>
      <c r="E6" s="293">
        <v>0.41518275538894095</v>
      </c>
      <c r="F6" s="293">
        <v>0.41338783852835975</v>
      </c>
      <c r="G6" s="293">
        <v>0.3987274655355249</v>
      </c>
      <c r="H6" s="293">
        <v>0.41548927263212976</v>
      </c>
      <c r="I6" s="293">
        <v>0.397931654676259</v>
      </c>
      <c r="J6" s="293">
        <v>0.4599638771824202</v>
      </c>
      <c r="K6" s="294">
        <v>0.4674104521432766</v>
      </c>
      <c r="L6" s="294">
        <v>0.5127478753541076</v>
      </c>
      <c r="M6" s="294">
        <v>0.3976083707025411</v>
      </c>
      <c r="N6" s="294">
        <v>0.38816738816738816</v>
      </c>
      <c r="O6" s="295">
        <v>0.4242276278409091</v>
      </c>
      <c r="P6" s="296"/>
    </row>
    <row r="7" spans="1:16" ht="14.25">
      <c r="A7" s="22"/>
      <c r="B7" s="297" t="s">
        <v>22</v>
      </c>
      <c r="C7" s="298">
        <v>688</v>
      </c>
      <c r="D7" s="299">
        <v>707</v>
      </c>
      <c r="E7" s="299">
        <v>786</v>
      </c>
      <c r="F7" s="300">
        <v>698</v>
      </c>
      <c r="G7" s="300">
        <v>649</v>
      </c>
      <c r="H7" s="300">
        <v>691</v>
      </c>
      <c r="I7" s="300">
        <v>775</v>
      </c>
      <c r="J7" s="300">
        <v>681</v>
      </c>
      <c r="K7" s="300">
        <v>690</v>
      </c>
      <c r="L7" s="300">
        <v>622</v>
      </c>
      <c r="M7" s="300">
        <v>687</v>
      </c>
      <c r="N7" s="546">
        <v>703</v>
      </c>
      <c r="O7" s="301">
        <v>8377</v>
      </c>
      <c r="P7" s="284"/>
    </row>
    <row r="8" spans="1:16" s="251" customFormat="1" ht="14.25">
      <c r="A8" s="144"/>
      <c r="B8" s="259" t="s">
        <v>16</v>
      </c>
      <c r="C8" s="302">
        <v>0.9185580774365821</v>
      </c>
      <c r="D8" s="303">
        <v>0.8915510718789408</v>
      </c>
      <c r="E8" s="303">
        <v>0.8871331828442438</v>
      </c>
      <c r="F8" s="303">
        <v>0.8627935723114957</v>
      </c>
      <c r="G8" s="303">
        <v>0.863031914893617</v>
      </c>
      <c r="H8" s="303">
        <v>0.8702770780856424</v>
      </c>
      <c r="I8" s="303">
        <v>0.8757062146892656</v>
      </c>
      <c r="J8" s="303">
        <v>0.8913612565445026</v>
      </c>
      <c r="K8" s="304">
        <v>0.8668341708542714</v>
      </c>
      <c r="L8" s="304">
        <v>0.8591160220994475</v>
      </c>
      <c r="M8" s="304">
        <v>0.8609022556390977</v>
      </c>
      <c r="N8" s="304">
        <v>0.8711276332094176</v>
      </c>
      <c r="O8" s="305">
        <v>0.8765302919326149</v>
      </c>
      <c r="P8" s="296"/>
    </row>
    <row r="9" spans="1:16" ht="14.25">
      <c r="A9" s="22" t="s">
        <v>23</v>
      </c>
      <c r="B9" s="306" t="s">
        <v>18</v>
      </c>
      <c r="C9" s="307">
        <v>61</v>
      </c>
      <c r="D9" s="308">
        <v>86</v>
      </c>
      <c r="E9" s="308">
        <v>100</v>
      </c>
      <c r="F9" s="308">
        <v>111</v>
      </c>
      <c r="G9" s="308">
        <v>103</v>
      </c>
      <c r="H9" s="308">
        <v>103</v>
      </c>
      <c r="I9" s="308">
        <v>110</v>
      </c>
      <c r="J9" s="308">
        <v>83</v>
      </c>
      <c r="K9" s="308">
        <v>106</v>
      </c>
      <c r="L9" s="308">
        <v>102</v>
      </c>
      <c r="M9" s="308">
        <v>111</v>
      </c>
      <c r="N9" s="308">
        <v>104</v>
      </c>
      <c r="O9" s="309">
        <v>1180</v>
      </c>
      <c r="P9" s="284"/>
    </row>
    <row r="10" spans="1:16" s="251" customFormat="1" ht="15" thickBot="1">
      <c r="A10" s="145"/>
      <c r="B10" s="310" t="s">
        <v>16</v>
      </c>
      <c r="C10" s="311">
        <v>0.0814419225634179</v>
      </c>
      <c r="D10" s="312">
        <v>0.10844892812105927</v>
      </c>
      <c r="E10" s="312">
        <v>0.11286681715575621</v>
      </c>
      <c r="F10" s="312">
        <v>0.13720642768850433</v>
      </c>
      <c r="G10" s="312">
        <v>0.13696808510638298</v>
      </c>
      <c r="H10" s="312">
        <v>0.1297229219143577</v>
      </c>
      <c r="I10" s="312">
        <v>0.12429378531073447</v>
      </c>
      <c r="J10" s="312">
        <v>0.10863874345549739</v>
      </c>
      <c r="K10" s="313">
        <v>0.13316582914572864</v>
      </c>
      <c r="L10" s="313">
        <v>0.1408839779005525</v>
      </c>
      <c r="M10" s="313">
        <v>0.13909774436090225</v>
      </c>
      <c r="N10" s="313">
        <v>0.1288723667905824</v>
      </c>
      <c r="O10" s="314">
        <v>0.12346970806738516</v>
      </c>
      <c r="P10" s="296"/>
    </row>
    <row r="11" spans="1:16" ht="15" thickTop="1">
      <c r="A11" s="22"/>
      <c r="B11" s="315" t="s">
        <v>20</v>
      </c>
      <c r="C11" s="316">
        <v>788</v>
      </c>
      <c r="D11" s="317">
        <v>620</v>
      </c>
      <c r="E11" s="317">
        <v>707</v>
      </c>
      <c r="F11" s="319">
        <v>906</v>
      </c>
      <c r="G11" s="319">
        <v>880</v>
      </c>
      <c r="H11" s="319">
        <v>838</v>
      </c>
      <c r="I11" s="319">
        <v>1061</v>
      </c>
      <c r="J11" s="319">
        <v>662</v>
      </c>
      <c r="K11" s="319">
        <v>646</v>
      </c>
      <c r="L11" s="319">
        <v>496</v>
      </c>
      <c r="M11" s="319">
        <v>786</v>
      </c>
      <c r="N11" s="547">
        <v>746</v>
      </c>
      <c r="O11" s="321">
        <v>9136</v>
      </c>
      <c r="P11" s="284"/>
    </row>
    <row r="12" spans="1:16" s="251" customFormat="1" ht="14.25">
      <c r="A12" s="144" t="s">
        <v>24</v>
      </c>
      <c r="B12" s="259" t="s">
        <v>16</v>
      </c>
      <c r="C12" s="302">
        <v>0.44469525959367945</v>
      </c>
      <c r="D12" s="303">
        <v>0.3479236812570146</v>
      </c>
      <c r="E12" s="303">
        <v>0.331302717900656</v>
      </c>
      <c r="F12" s="303">
        <v>0.4629535002554931</v>
      </c>
      <c r="G12" s="303">
        <v>0.46659597030752914</v>
      </c>
      <c r="H12" s="303">
        <v>0.43851386708529566</v>
      </c>
      <c r="I12" s="303">
        <v>0.477068345323741</v>
      </c>
      <c r="J12" s="303">
        <v>0.39855508729680916</v>
      </c>
      <c r="K12" s="304">
        <v>0.3793305930710511</v>
      </c>
      <c r="L12" s="304">
        <v>0.35127478753541075</v>
      </c>
      <c r="M12" s="304">
        <v>0.39162929745889385</v>
      </c>
      <c r="N12" s="304">
        <v>0.3588263588263588</v>
      </c>
      <c r="O12" s="305">
        <v>0.4055397727272727</v>
      </c>
      <c r="P12" s="296"/>
    </row>
    <row r="13" spans="1:16" ht="14.25">
      <c r="A13" s="22"/>
      <c r="B13" s="306" t="s">
        <v>22</v>
      </c>
      <c r="C13" s="307">
        <v>405</v>
      </c>
      <c r="D13" s="308">
        <v>341</v>
      </c>
      <c r="E13" s="308">
        <v>431</v>
      </c>
      <c r="F13" s="322">
        <v>511</v>
      </c>
      <c r="G13" s="322">
        <v>535</v>
      </c>
      <c r="H13" s="322">
        <v>435</v>
      </c>
      <c r="I13" s="322">
        <v>420</v>
      </c>
      <c r="J13" s="322">
        <v>256</v>
      </c>
      <c r="K13" s="322">
        <v>251</v>
      </c>
      <c r="L13" s="322">
        <v>261</v>
      </c>
      <c r="M13" s="322">
        <v>355</v>
      </c>
      <c r="N13" s="548">
        <v>432</v>
      </c>
      <c r="O13" s="309">
        <v>4633</v>
      </c>
      <c r="P13" s="284"/>
    </row>
    <row r="14" spans="1:16" s="251" customFormat="1" ht="14.25">
      <c r="A14" s="144"/>
      <c r="B14" s="256" t="s">
        <v>16</v>
      </c>
      <c r="C14" s="302">
        <v>0.5139593908629442</v>
      </c>
      <c r="D14" s="303">
        <v>0.55</v>
      </c>
      <c r="E14" s="303">
        <v>0.6096181046676096</v>
      </c>
      <c r="F14" s="303">
        <v>0.5640176600441501</v>
      </c>
      <c r="G14" s="303">
        <v>0.6079545454545454</v>
      </c>
      <c r="H14" s="303">
        <v>0.5190930787589498</v>
      </c>
      <c r="I14" s="303">
        <v>0.39585296889726673</v>
      </c>
      <c r="J14" s="303">
        <v>0.3867069486404834</v>
      </c>
      <c r="K14" s="304">
        <v>0.38854489164086686</v>
      </c>
      <c r="L14" s="304">
        <v>0.5262096774193549</v>
      </c>
      <c r="M14" s="304">
        <v>0.45165394402035625</v>
      </c>
      <c r="N14" s="304">
        <v>0.579088471849866</v>
      </c>
      <c r="O14" s="324">
        <v>0.507114711033275</v>
      </c>
      <c r="P14" s="296"/>
    </row>
    <row r="15" spans="1:16" ht="14.25">
      <c r="A15" s="22" t="s">
        <v>23</v>
      </c>
      <c r="B15" s="297" t="s">
        <v>18</v>
      </c>
      <c r="C15" s="298">
        <v>383</v>
      </c>
      <c r="D15" s="299">
        <v>279</v>
      </c>
      <c r="E15" s="299">
        <v>276</v>
      </c>
      <c r="F15" s="299">
        <v>395</v>
      </c>
      <c r="G15" s="299">
        <v>345</v>
      </c>
      <c r="H15" s="299">
        <v>403</v>
      </c>
      <c r="I15" s="299">
        <v>641</v>
      </c>
      <c r="J15" s="299">
        <v>406</v>
      </c>
      <c r="K15" s="299">
        <v>395</v>
      </c>
      <c r="L15" s="299">
        <v>235</v>
      </c>
      <c r="M15" s="299">
        <v>431</v>
      </c>
      <c r="N15" s="299">
        <v>314</v>
      </c>
      <c r="O15" s="301">
        <v>4503</v>
      </c>
      <c r="P15" s="284"/>
    </row>
    <row r="16" spans="1:16" s="251" customFormat="1" ht="15" thickBot="1">
      <c r="A16" s="144"/>
      <c r="B16" s="325" t="s">
        <v>16</v>
      </c>
      <c r="C16" s="311">
        <v>0.4860406091370558</v>
      </c>
      <c r="D16" s="326">
        <v>0.45</v>
      </c>
      <c r="E16" s="326">
        <v>0.39038189533239037</v>
      </c>
      <c r="F16" s="326">
        <v>0.4359823399558499</v>
      </c>
      <c r="G16" s="326">
        <v>0.39204545454545453</v>
      </c>
      <c r="H16" s="326">
        <v>0.4809069212410501</v>
      </c>
      <c r="I16" s="326">
        <v>0.6041470311027333</v>
      </c>
      <c r="J16" s="326">
        <v>0.6132930513595166</v>
      </c>
      <c r="K16" s="327">
        <v>0.6114551083591331</v>
      </c>
      <c r="L16" s="327">
        <v>0.4737903225806452</v>
      </c>
      <c r="M16" s="327">
        <v>0.5483460559796438</v>
      </c>
      <c r="N16" s="327">
        <v>0.42091152815013405</v>
      </c>
      <c r="O16" s="328">
        <v>0.49288528896672507</v>
      </c>
      <c r="P16" s="296"/>
    </row>
    <row r="17" spans="1:16" ht="15" thickTop="1">
      <c r="A17" s="23"/>
      <c r="B17" s="329" t="s">
        <v>20</v>
      </c>
      <c r="C17" s="330">
        <v>4</v>
      </c>
      <c r="D17" s="331">
        <v>10</v>
      </c>
      <c r="E17" s="331">
        <v>63</v>
      </c>
      <c r="F17" s="332">
        <v>5</v>
      </c>
      <c r="G17" s="332">
        <v>4</v>
      </c>
      <c r="H17" s="332">
        <v>5</v>
      </c>
      <c r="I17" s="332">
        <v>14</v>
      </c>
      <c r="J17" s="332">
        <v>8</v>
      </c>
      <c r="K17" s="332">
        <v>20</v>
      </c>
      <c r="L17" s="332">
        <v>0</v>
      </c>
      <c r="M17" s="332">
        <v>151</v>
      </c>
      <c r="N17" s="549">
        <v>241</v>
      </c>
      <c r="O17" s="333">
        <v>525</v>
      </c>
      <c r="P17" s="284"/>
    </row>
    <row r="18" spans="1:16" s="251" customFormat="1" ht="14.25">
      <c r="A18" s="146" t="s">
        <v>25</v>
      </c>
      <c r="B18" s="334" t="s">
        <v>16</v>
      </c>
      <c r="C18" s="302">
        <v>0.002257336343115124</v>
      </c>
      <c r="D18" s="303">
        <v>0.005611672278338945</v>
      </c>
      <c r="E18" s="303">
        <v>0.029522024367385193</v>
      </c>
      <c r="F18" s="303">
        <v>0.0025549310168625446</v>
      </c>
      <c r="G18" s="303">
        <v>0.0021208907741251328</v>
      </c>
      <c r="H18" s="303">
        <v>0.0026164311878597592</v>
      </c>
      <c r="I18" s="303">
        <v>0.006294964028776978</v>
      </c>
      <c r="J18" s="303">
        <v>0.00481637567730283</v>
      </c>
      <c r="K18" s="303">
        <v>0.011743981209630064</v>
      </c>
      <c r="L18" s="303">
        <v>0</v>
      </c>
      <c r="M18" s="303">
        <v>0.0752366716492277</v>
      </c>
      <c r="N18" s="335">
        <v>0.11592111592111592</v>
      </c>
      <c r="O18" s="336">
        <v>0.023304332386363636</v>
      </c>
      <c r="P18" s="296"/>
    </row>
    <row r="19" spans="1:16" ht="14.25">
      <c r="A19" s="24"/>
      <c r="B19" s="337" t="s">
        <v>22</v>
      </c>
      <c r="C19" s="298">
        <v>3</v>
      </c>
      <c r="D19" s="299">
        <v>10</v>
      </c>
      <c r="E19" s="299">
        <v>47</v>
      </c>
      <c r="F19" s="338">
        <v>3</v>
      </c>
      <c r="G19" s="338">
        <v>2</v>
      </c>
      <c r="H19" s="338">
        <v>4</v>
      </c>
      <c r="I19" s="338">
        <v>13</v>
      </c>
      <c r="J19" s="338">
        <v>8</v>
      </c>
      <c r="K19" s="338">
        <v>4</v>
      </c>
      <c r="L19" s="338">
        <v>0</v>
      </c>
      <c r="M19" s="338">
        <v>1</v>
      </c>
      <c r="N19" s="550">
        <v>241</v>
      </c>
      <c r="O19" s="301">
        <v>336</v>
      </c>
      <c r="P19" s="284"/>
    </row>
    <row r="20" spans="1:16" s="251" customFormat="1" ht="14.25">
      <c r="A20" s="146"/>
      <c r="B20" s="340" t="s">
        <v>16</v>
      </c>
      <c r="C20" s="292">
        <v>0.75</v>
      </c>
      <c r="D20" s="341">
        <v>1</v>
      </c>
      <c r="E20" s="341">
        <v>0.746031746031746</v>
      </c>
      <c r="F20" s="341">
        <v>0.6</v>
      </c>
      <c r="G20" s="341">
        <v>0.5</v>
      </c>
      <c r="H20" s="341">
        <v>0.8</v>
      </c>
      <c r="I20" s="341">
        <v>0.9285714285714286</v>
      </c>
      <c r="J20" s="341">
        <v>1</v>
      </c>
      <c r="K20" s="341">
        <v>0.2</v>
      </c>
      <c r="L20" s="341" t="s">
        <v>165</v>
      </c>
      <c r="M20" s="341">
        <v>0.006622516556291391</v>
      </c>
      <c r="N20" s="335">
        <v>1</v>
      </c>
      <c r="O20" s="305">
        <v>0.64</v>
      </c>
      <c r="P20" s="296"/>
    </row>
    <row r="21" spans="1:16" ht="14.25">
      <c r="A21" s="24" t="s">
        <v>26</v>
      </c>
      <c r="B21" s="342" t="s">
        <v>18</v>
      </c>
      <c r="C21" s="551">
        <v>1</v>
      </c>
      <c r="D21" s="552">
        <v>0</v>
      </c>
      <c r="E21" s="552">
        <v>16</v>
      </c>
      <c r="F21" s="552">
        <v>2</v>
      </c>
      <c r="G21" s="552">
        <v>2</v>
      </c>
      <c r="H21" s="552">
        <v>1</v>
      </c>
      <c r="I21" s="552">
        <v>1</v>
      </c>
      <c r="J21" s="552">
        <v>0</v>
      </c>
      <c r="K21" s="552">
        <v>16</v>
      </c>
      <c r="L21" s="552">
        <v>0</v>
      </c>
      <c r="M21" s="552">
        <v>150</v>
      </c>
      <c r="N21" s="553">
        <v>0</v>
      </c>
      <c r="O21" s="333">
        <v>189</v>
      </c>
      <c r="P21" s="284"/>
    </row>
    <row r="22" spans="1:16" s="251" customFormat="1" ht="15" thickBot="1">
      <c r="A22" s="147"/>
      <c r="B22" s="344" t="s">
        <v>16</v>
      </c>
      <c r="C22" s="311">
        <v>0.25</v>
      </c>
      <c r="D22" s="326">
        <v>0</v>
      </c>
      <c r="E22" s="326">
        <v>0.25396825396825395</v>
      </c>
      <c r="F22" s="326">
        <v>0.4</v>
      </c>
      <c r="G22" s="326">
        <v>0.5</v>
      </c>
      <c r="H22" s="326">
        <v>0.2</v>
      </c>
      <c r="I22" s="326">
        <v>0.07142857142857142</v>
      </c>
      <c r="J22" s="326">
        <v>0</v>
      </c>
      <c r="K22" s="326">
        <v>0.8</v>
      </c>
      <c r="L22" s="326" t="s">
        <v>165</v>
      </c>
      <c r="M22" s="326">
        <v>0.9933774834437086</v>
      </c>
      <c r="N22" s="345">
        <v>0</v>
      </c>
      <c r="O22" s="336">
        <v>0.36</v>
      </c>
      <c r="P22" s="296"/>
    </row>
    <row r="23" spans="1:16" ht="15" thickTop="1">
      <c r="A23" s="24"/>
      <c r="B23" s="346" t="s">
        <v>20</v>
      </c>
      <c r="C23" s="286">
        <v>231</v>
      </c>
      <c r="D23" s="287">
        <v>359</v>
      </c>
      <c r="E23" s="287">
        <v>478</v>
      </c>
      <c r="F23" s="347">
        <v>237</v>
      </c>
      <c r="G23" s="347">
        <v>250</v>
      </c>
      <c r="H23" s="347">
        <v>274</v>
      </c>
      <c r="I23" s="347">
        <v>264</v>
      </c>
      <c r="J23" s="347">
        <v>227</v>
      </c>
      <c r="K23" s="347">
        <v>241</v>
      </c>
      <c r="L23" s="347">
        <v>192</v>
      </c>
      <c r="M23" s="347">
        <v>272</v>
      </c>
      <c r="N23" s="554">
        <v>285</v>
      </c>
      <c r="O23" s="348">
        <v>3310</v>
      </c>
      <c r="P23" s="284"/>
    </row>
    <row r="24" spans="1:16" ht="14.25">
      <c r="A24" s="24"/>
      <c r="B24" s="349" t="s">
        <v>27</v>
      </c>
      <c r="C24" s="316">
        <v>0</v>
      </c>
      <c r="D24" s="317">
        <v>105</v>
      </c>
      <c r="E24" s="317">
        <v>275</v>
      </c>
      <c r="F24" s="350">
        <v>44</v>
      </c>
      <c r="G24" s="350">
        <v>0</v>
      </c>
      <c r="H24" s="350">
        <v>0</v>
      </c>
      <c r="I24" s="350">
        <v>0</v>
      </c>
      <c r="J24" s="555">
        <v>0</v>
      </c>
      <c r="K24" s="555">
        <v>0</v>
      </c>
      <c r="L24" s="555">
        <v>0</v>
      </c>
      <c r="M24" s="350">
        <v>0</v>
      </c>
      <c r="N24" s="556">
        <v>0</v>
      </c>
      <c r="O24" s="333">
        <v>424</v>
      </c>
      <c r="P24" s="284"/>
    </row>
    <row r="25" spans="1:16" s="251" customFormat="1" ht="14.25">
      <c r="A25" s="144" t="s">
        <v>28</v>
      </c>
      <c r="B25" s="259" t="s">
        <v>16</v>
      </c>
      <c r="C25" s="292">
        <v>0.13036117381489842</v>
      </c>
      <c r="D25" s="341">
        <v>0.20145903479236812</v>
      </c>
      <c r="E25" s="341">
        <v>0.22399250234301782</v>
      </c>
      <c r="F25" s="341">
        <v>0.12110373019928462</v>
      </c>
      <c r="G25" s="341">
        <v>0.1325556733828208</v>
      </c>
      <c r="H25" s="341">
        <v>0.1433804290947148</v>
      </c>
      <c r="I25" s="341">
        <v>0.11870503597122302</v>
      </c>
      <c r="J25" s="341">
        <v>0.1366646598434678</v>
      </c>
      <c r="K25" s="341">
        <v>0.14151497357604229</v>
      </c>
      <c r="L25" s="341">
        <v>0.1359773371104816</v>
      </c>
      <c r="M25" s="341">
        <v>0.13552566018933732</v>
      </c>
      <c r="N25" s="351">
        <v>0.1370851370851371</v>
      </c>
      <c r="O25" s="260">
        <v>0.14692826704545456</v>
      </c>
      <c r="P25" s="296"/>
    </row>
    <row r="26" spans="1:16" ht="14.25">
      <c r="A26" s="24"/>
      <c r="B26" s="337" t="s">
        <v>22</v>
      </c>
      <c r="C26" s="298">
        <v>220</v>
      </c>
      <c r="D26" s="299">
        <v>240</v>
      </c>
      <c r="E26" s="299">
        <v>192</v>
      </c>
      <c r="F26" s="352">
        <v>187</v>
      </c>
      <c r="G26" s="352">
        <v>235</v>
      </c>
      <c r="H26" s="352">
        <v>261</v>
      </c>
      <c r="I26" s="352">
        <v>237</v>
      </c>
      <c r="J26" s="352">
        <v>204</v>
      </c>
      <c r="K26" s="352">
        <v>229</v>
      </c>
      <c r="L26" s="352">
        <v>187</v>
      </c>
      <c r="M26" s="352">
        <v>243</v>
      </c>
      <c r="N26" s="557">
        <v>263</v>
      </c>
      <c r="O26" s="353">
        <v>2698</v>
      </c>
      <c r="P26" s="284"/>
    </row>
    <row r="27" spans="1:16" ht="14.25">
      <c r="A27" s="24"/>
      <c r="B27" s="354" t="s">
        <v>27</v>
      </c>
      <c r="C27" s="355">
        <v>0</v>
      </c>
      <c r="D27" s="356">
        <v>0</v>
      </c>
      <c r="E27" s="356">
        <v>0</v>
      </c>
      <c r="F27" s="558">
        <v>0</v>
      </c>
      <c r="G27" s="558">
        <v>0</v>
      </c>
      <c r="H27" s="357">
        <v>0</v>
      </c>
      <c r="I27" s="558">
        <v>0</v>
      </c>
      <c r="J27" s="357">
        <v>0</v>
      </c>
      <c r="K27" s="357">
        <v>0</v>
      </c>
      <c r="L27" s="357">
        <v>0</v>
      </c>
      <c r="M27" s="558">
        <v>0</v>
      </c>
      <c r="N27" s="559">
        <v>0</v>
      </c>
      <c r="O27" s="358">
        <v>0</v>
      </c>
      <c r="P27" s="284"/>
    </row>
    <row r="28" spans="1:16" s="251" customFormat="1" ht="14.25">
      <c r="A28" s="144"/>
      <c r="B28" s="256" t="s">
        <v>16</v>
      </c>
      <c r="C28" s="302">
        <v>0.9523809523809523</v>
      </c>
      <c r="D28" s="303">
        <v>0.6685236768802229</v>
      </c>
      <c r="E28" s="303">
        <v>0.401673640167364</v>
      </c>
      <c r="F28" s="303">
        <v>0.7890295358649789</v>
      </c>
      <c r="G28" s="303">
        <v>0.94</v>
      </c>
      <c r="H28" s="303">
        <v>0.9525547445255474</v>
      </c>
      <c r="I28" s="303">
        <v>0.8977272727272727</v>
      </c>
      <c r="J28" s="303">
        <v>0.8986784140969163</v>
      </c>
      <c r="K28" s="303">
        <v>0.950207468879668</v>
      </c>
      <c r="L28" s="303">
        <v>0.9739583333333334</v>
      </c>
      <c r="M28" s="303">
        <v>0.8933823529411765</v>
      </c>
      <c r="N28" s="335">
        <v>0.9228070175438596</v>
      </c>
      <c r="O28" s="257">
        <v>0.8151057401812689</v>
      </c>
      <c r="P28" s="296"/>
    </row>
    <row r="29" spans="1:16" ht="14.25">
      <c r="A29" s="24" t="s">
        <v>29</v>
      </c>
      <c r="B29" s="337" t="s">
        <v>18</v>
      </c>
      <c r="C29" s="298">
        <v>11</v>
      </c>
      <c r="D29" s="299">
        <v>119</v>
      </c>
      <c r="E29" s="299">
        <v>286</v>
      </c>
      <c r="F29" s="299">
        <v>50</v>
      </c>
      <c r="G29" s="299">
        <v>15</v>
      </c>
      <c r="H29" s="299">
        <v>13</v>
      </c>
      <c r="I29" s="299">
        <v>27</v>
      </c>
      <c r="J29" s="299">
        <v>23</v>
      </c>
      <c r="K29" s="299">
        <v>12</v>
      </c>
      <c r="L29" s="299">
        <v>5</v>
      </c>
      <c r="M29" s="299">
        <v>29</v>
      </c>
      <c r="N29" s="359">
        <v>22</v>
      </c>
      <c r="O29" s="360">
        <v>612</v>
      </c>
      <c r="P29" s="284"/>
    </row>
    <row r="30" spans="1:16" ht="14.25">
      <c r="A30" s="24"/>
      <c r="B30" s="349" t="s">
        <v>27</v>
      </c>
      <c r="C30" s="316">
        <v>0</v>
      </c>
      <c r="D30" s="317">
        <v>105</v>
      </c>
      <c r="E30" s="317">
        <v>275</v>
      </c>
      <c r="F30" s="317">
        <v>44</v>
      </c>
      <c r="G30" s="317">
        <v>0</v>
      </c>
      <c r="H30" s="317">
        <v>0</v>
      </c>
      <c r="I30" s="317">
        <v>0</v>
      </c>
      <c r="J30" s="317">
        <v>0</v>
      </c>
      <c r="K30" s="317">
        <v>0</v>
      </c>
      <c r="L30" s="317">
        <v>0</v>
      </c>
      <c r="M30" s="317">
        <v>0</v>
      </c>
      <c r="N30" s="361">
        <v>0</v>
      </c>
      <c r="O30" s="333">
        <v>424</v>
      </c>
      <c r="P30" s="284"/>
    </row>
    <row r="31" spans="1:16" s="251" customFormat="1" ht="15" thickBot="1">
      <c r="A31" s="145"/>
      <c r="B31" s="362" t="s">
        <v>30</v>
      </c>
      <c r="C31" s="363">
        <v>0.047619047619047616</v>
      </c>
      <c r="D31" s="364">
        <v>0.33147632311977715</v>
      </c>
      <c r="E31" s="364">
        <v>0.5983263598326359</v>
      </c>
      <c r="F31" s="364">
        <v>0.2109704641350211</v>
      </c>
      <c r="G31" s="364">
        <v>0.06</v>
      </c>
      <c r="H31" s="364">
        <v>0.04744525547445255</v>
      </c>
      <c r="I31" s="364">
        <v>0.10227272727272728</v>
      </c>
      <c r="J31" s="364">
        <v>0.1013215859030837</v>
      </c>
      <c r="K31" s="364">
        <v>0.04979253112033195</v>
      </c>
      <c r="L31" s="364">
        <v>0.026041666666666668</v>
      </c>
      <c r="M31" s="364">
        <v>0.10661764705882353</v>
      </c>
      <c r="N31" s="365">
        <v>0.07719298245614035</v>
      </c>
      <c r="O31" s="366">
        <v>0.18489425981873112</v>
      </c>
      <c r="P31" s="296"/>
    </row>
    <row r="32" spans="1:16" ht="15" thickTop="1">
      <c r="A32" s="22"/>
      <c r="B32" s="367" t="s">
        <v>20</v>
      </c>
      <c r="C32" s="368">
        <v>1772</v>
      </c>
      <c r="D32" s="369">
        <v>1782</v>
      </c>
      <c r="E32" s="369">
        <v>2134</v>
      </c>
      <c r="F32" s="369">
        <v>1957</v>
      </c>
      <c r="G32" s="369">
        <v>1886</v>
      </c>
      <c r="H32" s="369">
        <v>1911</v>
      </c>
      <c r="I32" s="369">
        <v>2224</v>
      </c>
      <c r="J32" s="369">
        <v>1661</v>
      </c>
      <c r="K32" s="369">
        <v>1703</v>
      </c>
      <c r="L32" s="369">
        <v>1412</v>
      </c>
      <c r="M32" s="369">
        <v>2007</v>
      </c>
      <c r="N32" s="370">
        <v>2079</v>
      </c>
      <c r="O32" s="371">
        <v>22528</v>
      </c>
      <c r="P32" s="284"/>
    </row>
    <row r="33" spans="1:16" ht="14.25">
      <c r="A33" s="22" t="s">
        <v>31</v>
      </c>
      <c r="B33" s="306" t="s">
        <v>22</v>
      </c>
      <c r="C33" s="307">
        <v>1316</v>
      </c>
      <c r="D33" s="308">
        <v>1298</v>
      </c>
      <c r="E33" s="308">
        <v>1456</v>
      </c>
      <c r="F33" s="308">
        <v>1399</v>
      </c>
      <c r="G33" s="308">
        <v>1421</v>
      </c>
      <c r="H33" s="308">
        <v>1391</v>
      </c>
      <c r="I33" s="308">
        <v>1445</v>
      </c>
      <c r="J33" s="308">
        <v>1149</v>
      </c>
      <c r="K33" s="308">
        <v>1174</v>
      </c>
      <c r="L33" s="308">
        <v>1070</v>
      </c>
      <c r="M33" s="308">
        <v>1286</v>
      </c>
      <c r="N33" s="372">
        <v>1639</v>
      </c>
      <c r="O33" s="373">
        <v>16044</v>
      </c>
      <c r="P33" s="179"/>
    </row>
    <row r="34" spans="1:16" s="251" customFormat="1" ht="14.25">
      <c r="A34" s="144"/>
      <c r="B34" s="256" t="s">
        <v>16</v>
      </c>
      <c r="C34" s="302">
        <v>0.7426636568848759</v>
      </c>
      <c r="D34" s="303">
        <v>0.7283950617283951</v>
      </c>
      <c r="E34" s="303">
        <v>0.6822867853795689</v>
      </c>
      <c r="F34" s="303">
        <v>0.71486969851814</v>
      </c>
      <c r="G34" s="303">
        <v>0.7534464475079533</v>
      </c>
      <c r="H34" s="303">
        <v>0.7278911564625851</v>
      </c>
      <c r="I34" s="303">
        <v>0.6497302158273381</v>
      </c>
      <c r="J34" s="303">
        <v>0.6917519566526189</v>
      </c>
      <c r="K34" s="303">
        <v>0.6893716970052848</v>
      </c>
      <c r="L34" s="303">
        <v>0.7577903682719547</v>
      </c>
      <c r="M34" s="303">
        <v>0.6407573492775287</v>
      </c>
      <c r="N34" s="335">
        <v>0.7883597883597884</v>
      </c>
      <c r="O34" s="257">
        <v>0.7121803977272727</v>
      </c>
      <c r="P34" s="374"/>
    </row>
    <row r="35" spans="1:16" ht="14.25">
      <c r="A35" s="24" t="s">
        <v>13</v>
      </c>
      <c r="B35" s="337" t="s">
        <v>162</v>
      </c>
      <c r="C35" s="298">
        <v>456</v>
      </c>
      <c r="D35" s="299">
        <v>484</v>
      </c>
      <c r="E35" s="299">
        <v>678</v>
      </c>
      <c r="F35" s="299">
        <v>558</v>
      </c>
      <c r="G35" s="299">
        <v>465</v>
      </c>
      <c r="H35" s="299">
        <v>520</v>
      </c>
      <c r="I35" s="299">
        <v>779</v>
      </c>
      <c r="J35" s="299">
        <v>512</v>
      </c>
      <c r="K35" s="299">
        <v>529</v>
      </c>
      <c r="L35" s="299">
        <v>342</v>
      </c>
      <c r="M35" s="299">
        <v>721</v>
      </c>
      <c r="N35" s="359">
        <v>440</v>
      </c>
      <c r="O35" s="375">
        <v>6484</v>
      </c>
      <c r="P35" s="284"/>
    </row>
    <row r="36" spans="1:16" s="251" customFormat="1" ht="15" thickBot="1">
      <c r="A36" s="148"/>
      <c r="B36" s="266" t="s">
        <v>16</v>
      </c>
      <c r="C36" s="376">
        <v>0.25733634311512416</v>
      </c>
      <c r="D36" s="377">
        <v>0.2716049382716049</v>
      </c>
      <c r="E36" s="377">
        <v>0.3177132146204311</v>
      </c>
      <c r="F36" s="377">
        <v>0.28513030148185997</v>
      </c>
      <c r="G36" s="377">
        <v>0.24655355249204666</v>
      </c>
      <c r="H36" s="377">
        <v>0.272108843537415</v>
      </c>
      <c r="I36" s="377">
        <v>0.35026978417266186</v>
      </c>
      <c r="J36" s="377">
        <v>0.3082480433473811</v>
      </c>
      <c r="K36" s="377">
        <v>0.3106283029947152</v>
      </c>
      <c r="L36" s="377">
        <v>0.24220963172804533</v>
      </c>
      <c r="M36" s="377">
        <v>0.35924265072247136</v>
      </c>
      <c r="N36" s="378">
        <v>0.21164021164021163</v>
      </c>
      <c r="O36" s="267">
        <v>0.2878196022727273</v>
      </c>
      <c r="P36" s="374"/>
    </row>
    <row r="37" spans="1:16" ht="15" thickTop="1">
      <c r="A37" s="12"/>
      <c r="B37" s="284"/>
      <c r="C37" s="284"/>
      <c r="D37" s="284"/>
      <c r="E37" s="284"/>
      <c r="F37" s="284"/>
      <c r="G37" s="284"/>
      <c r="H37" s="284"/>
      <c r="I37" s="284"/>
      <c r="J37" s="284"/>
      <c r="K37" s="284"/>
      <c r="L37" s="284"/>
      <c r="M37" s="284"/>
      <c r="N37" s="284" t="s">
        <v>32</v>
      </c>
      <c r="O37" s="284"/>
      <c r="P37" s="284"/>
    </row>
    <row r="38" spans="1:16" ht="14.25">
      <c r="A38" s="12"/>
      <c r="B38" s="284"/>
      <c r="C38" s="284"/>
      <c r="D38" s="284"/>
      <c r="E38" s="284"/>
      <c r="F38" s="284"/>
      <c r="G38" s="284"/>
      <c r="H38" s="284"/>
      <c r="I38" s="597"/>
      <c r="J38" s="284"/>
      <c r="K38" s="284"/>
      <c r="L38" s="284"/>
      <c r="M38" s="284"/>
      <c r="N38" s="284"/>
      <c r="O38" s="756" t="s">
        <v>163</v>
      </c>
      <c r="P38" s="284"/>
    </row>
    <row r="39" spans="1:16" ht="13.5">
      <c r="A39" s="284"/>
      <c r="B39" s="284"/>
      <c r="C39" s="284"/>
      <c r="D39" s="284"/>
      <c r="E39" s="284"/>
      <c r="F39" s="284"/>
      <c r="G39" s="284"/>
      <c r="H39" s="284"/>
      <c r="I39" s="284"/>
      <c r="J39" s="284"/>
      <c r="K39" s="284"/>
      <c r="L39" s="284"/>
      <c r="M39" s="284"/>
      <c r="N39" s="284"/>
      <c r="O39" s="284"/>
      <c r="P39" s="284"/>
    </row>
    <row r="40" spans="1:16" ht="17.25">
      <c r="A40" s="12"/>
      <c r="B40" s="284"/>
      <c r="C40" s="284"/>
      <c r="D40" s="284"/>
      <c r="E40" s="828" t="s">
        <v>33</v>
      </c>
      <c r="F40" s="828"/>
      <c r="G40" s="828"/>
      <c r="H40" s="828"/>
      <c r="I40" s="828"/>
      <c r="J40" s="828"/>
      <c r="K40" s="828"/>
      <c r="L40" s="597" t="s">
        <v>206</v>
      </c>
      <c r="M40" s="284"/>
      <c r="N40" s="284"/>
      <c r="O40" s="284"/>
      <c r="P40" s="284"/>
    </row>
    <row r="41" spans="1:16" ht="13.5">
      <c r="A41" s="284"/>
      <c r="B41" s="284"/>
      <c r="C41" s="284"/>
      <c r="D41" s="284"/>
      <c r="E41" s="284"/>
      <c r="F41" s="284"/>
      <c r="G41" s="284"/>
      <c r="H41" s="284"/>
      <c r="I41" s="284"/>
      <c r="J41" s="284"/>
      <c r="K41" s="284"/>
      <c r="L41" s="284"/>
      <c r="M41" s="284"/>
      <c r="N41" s="284"/>
      <c r="O41" s="284"/>
      <c r="P41" s="284"/>
    </row>
    <row r="42" spans="1:16" ht="15" thickBot="1">
      <c r="A42" s="12"/>
      <c r="B42" s="284"/>
      <c r="C42" s="284"/>
      <c r="D42" s="284"/>
      <c r="E42" s="284"/>
      <c r="F42" s="284"/>
      <c r="G42" s="284"/>
      <c r="H42" s="284"/>
      <c r="I42" s="284"/>
      <c r="J42" s="284"/>
      <c r="K42" s="284"/>
      <c r="L42" s="284"/>
      <c r="M42" s="284"/>
      <c r="N42" s="284"/>
      <c r="O42" s="284"/>
      <c r="P42" s="284"/>
    </row>
    <row r="43" spans="1:16" ht="18.75" thickBot="1" thickTop="1">
      <c r="A43" s="25"/>
      <c r="B43" s="17"/>
      <c r="C43" s="15"/>
      <c r="D43" s="16" t="s">
        <v>1</v>
      </c>
      <c r="E43" s="17" t="s">
        <v>2</v>
      </c>
      <c r="F43" s="17" t="s">
        <v>3</v>
      </c>
      <c r="G43" s="17" t="s">
        <v>4</v>
      </c>
      <c r="H43" s="17" t="s">
        <v>5</v>
      </c>
      <c r="I43" s="17" t="s">
        <v>6</v>
      </c>
      <c r="J43" s="17" t="s">
        <v>7</v>
      </c>
      <c r="K43" s="17" t="s">
        <v>8</v>
      </c>
      <c r="L43" s="17" t="s">
        <v>9</v>
      </c>
      <c r="M43" s="17" t="s">
        <v>10</v>
      </c>
      <c r="N43" s="17" t="s">
        <v>11</v>
      </c>
      <c r="O43" s="18" t="s">
        <v>12</v>
      </c>
      <c r="P43" s="19" t="s">
        <v>13</v>
      </c>
    </row>
    <row r="44" spans="1:16" ht="15" thickTop="1">
      <c r="A44" s="20"/>
      <c r="B44" s="379"/>
      <c r="C44" s="380" t="s">
        <v>34</v>
      </c>
      <c r="D44" s="560">
        <v>749</v>
      </c>
      <c r="E44" s="561">
        <v>793</v>
      </c>
      <c r="F44" s="561">
        <v>886</v>
      </c>
      <c r="G44" s="561">
        <v>809</v>
      </c>
      <c r="H44" s="561">
        <v>752</v>
      </c>
      <c r="I44" s="561">
        <v>794</v>
      </c>
      <c r="J44" s="561">
        <v>885</v>
      </c>
      <c r="K44" s="561">
        <v>764</v>
      </c>
      <c r="L44" s="561">
        <v>796</v>
      </c>
      <c r="M44" s="561">
        <v>724</v>
      </c>
      <c r="N44" s="561">
        <v>798</v>
      </c>
      <c r="O44" s="562">
        <v>807</v>
      </c>
      <c r="P44" s="381">
        <v>9557</v>
      </c>
    </row>
    <row r="45" spans="1:16" ht="14.25">
      <c r="A45" s="22"/>
      <c r="B45" s="382" t="s">
        <v>20</v>
      </c>
      <c r="C45" s="383" t="s">
        <v>35</v>
      </c>
      <c r="D45" s="563">
        <v>781</v>
      </c>
      <c r="E45" s="385">
        <v>787</v>
      </c>
      <c r="F45" s="564">
        <v>827</v>
      </c>
      <c r="G45" s="385">
        <v>761</v>
      </c>
      <c r="H45" s="385">
        <v>798</v>
      </c>
      <c r="I45" s="385">
        <v>877</v>
      </c>
      <c r="J45" s="385">
        <v>799</v>
      </c>
      <c r="K45" s="385">
        <v>828</v>
      </c>
      <c r="L45" s="385">
        <v>791</v>
      </c>
      <c r="M45" s="385">
        <v>664</v>
      </c>
      <c r="N45" s="385">
        <v>767</v>
      </c>
      <c r="O45" s="388">
        <v>720</v>
      </c>
      <c r="P45" s="389">
        <v>9400</v>
      </c>
    </row>
    <row r="46" spans="1:16" s="251" customFormat="1" ht="14.25">
      <c r="A46" s="144" t="s">
        <v>21</v>
      </c>
      <c r="B46" s="390"/>
      <c r="C46" s="391" t="s">
        <v>36</v>
      </c>
      <c r="D46" s="292">
        <v>0.9590268886043534</v>
      </c>
      <c r="E46" s="392">
        <v>1.0076238881829733</v>
      </c>
      <c r="F46" s="392">
        <v>1.071342200725514</v>
      </c>
      <c r="G46" s="392">
        <v>1.0630749014454666</v>
      </c>
      <c r="H46" s="392">
        <v>0.9423558897243107</v>
      </c>
      <c r="I46" s="392">
        <v>0.9053591790193842</v>
      </c>
      <c r="J46" s="392">
        <v>1.1076345431789738</v>
      </c>
      <c r="K46" s="392">
        <v>0.9227053140096618</v>
      </c>
      <c r="L46" s="392">
        <v>1.0063211125158027</v>
      </c>
      <c r="M46" s="392">
        <v>1.0903614457831325</v>
      </c>
      <c r="N46" s="392">
        <v>1.0404172099087354</v>
      </c>
      <c r="O46" s="393">
        <v>1.1208333333333333</v>
      </c>
      <c r="P46" s="394">
        <v>1.0167021276595745</v>
      </c>
    </row>
    <row r="47" spans="1:16" ht="14.25">
      <c r="A47" s="22"/>
      <c r="B47" s="395"/>
      <c r="C47" s="396" t="s">
        <v>34</v>
      </c>
      <c r="D47" s="397">
        <v>688</v>
      </c>
      <c r="E47" s="252">
        <v>707</v>
      </c>
      <c r="F47" s="252">
        <v>786</v>
      </c>
      <c r="G47" s="252">
        <v>698</v>
      </c>
      <c r="H47" s="252">
        <v>649</v>
      </c>
      <c r="I47" s="252">
        <v>691</v>
      </c>
      <c r="J47" s="252">
        <v>775</v>
      </c>
      <c r="K47" s="252">
        <v>681</v>
      </c>
      <c r="L47" s="252">
        <v>690</v>
      </c>
      <c r="M47" s="252">
        <v>622</v>
      </c>
      <c r="N47" s="252">
        <v>687</v>
      </c>
      <c r="O47" s="323">
        <v>703</v>
      </c>
      <c r="P47" s="398">
        <v>8377</v>
      </c>
    </row>
    <row r="48" spans="1:16" ht="14.25">
      <c r="A48" s="22"/>
      <c r="B48" s="382" t="s">
        <v>22</v>
      </c>
      <c r="C48" s="383" t="s">
        <v>35</v>
      </c>
      <c r="D48" s="563">
        <v>676</v>
      </c>
      <c r="E48" s="385">
        <v>686</v>
      </c>
      <c r="F48" s="564">
        <v>739</v>
      </c>
      <c r="G48" s="385">
        <v>669</v>
      </c>
      <c r="H48" s="385">
        <v>714</v>
      </c>
      <c r="I48" s="385">
        <v>770</v>
      </c>
      <c r="J48" s="385">
        <v>697</v>
      </c>
      <c r="K48" s="385">
        <v>715</v>
      </c>
      <c r="L48" s="385">
        <v>697</v>
      </c>
      <c r="M48" s="385">
        <v>574</v>
      </c>
      <c r="N48" s="385">
        <v>673</v>
      </c>
      <c r="O48" s="388">
        <v>643</v>
      </c>
      <c r="P48" s="399">
        <v>8253</v>
      </c>
    </row>
    <row r="49" spans="1:16" ht="14.25">
      <c r="A49" s="21"/>
      <c r="B49" s="400"/>
      <c r="C49" s="401" t="s">
        <v>36</v>
      </c>
      <c r="D49" s="292">
        <v>1.017751479289941</v>
      </c>
      <c r="E49" s="392">
        <v>1.030612244897959</v>
      </c>
      <c r="F49" s="392">
        <v>1.0635994587280109</v>
      </c>
      <c r="G49" s="392">
        <v>1.0433482810164425</v>
      </c>
      <c r="H49" s="392">
        <v>0.9089635854341737</v>
      </c>
      <c r="I49" s="392">
        <v>0.8974025974025974</v>
      </c>
      <c r="J49" s="392">
        <v>1.1119081779053084</v>
      </c>
      <c r="K49" s="392">
        <v>0.9524475524475524</v>
      </c>
      <c r="L49" s="392">
        <v>0.9899569583931134</v>
      </c>
      <c r="M49" s="392">
        <v>1.083623693379791</v>
      </c>
      <c r="N49" s="392">
        <v>1.0208023774145616</v>
      </c>
      <c r="O49" s="393">
        <v>1.0933125972006221</v>
      </c>
      <c r="P49" s="260">
        <v>1.0150248394523205</v>
      </c>
    </row>
    <row r="50" spans="1:16" ht="14.25">
      <c r="A50" s="22" t="s">
        <v>23</v>
      </c>
      <c r="B50" s="395"/>
      <c r="C50" s="402" t="s">
        <v>34</v>
      </c>
      <c r="D50" s="298">
        <v>61</v>
      </c>
      <c r="E50" s="300">
        <v>86</v>
      </c>
      <c r="F50" s="300">
        <v>100</v>
      </c>
      <c r="G50" s="300">
        <v>111</v>
      </c>
      <c r="H50" s="300">
        <v>103</v>
      </c>
      <c r="I50" s="300">
        <v>103</v>
      </c>
      <c r="J50" s="300">
        <v>110</v>
      </c>
      <c r="K50" s="300">
        <v>83</v>
      </c>
      <c r="L50" s="300">
        <v>106</v>
      </c>
      <c r="M50" s="300">
        <v>102</v>
      </c>
      <c r="N50" s="300">
        <v>111</v>
      </c>
      <c r="O50" s="546">
        <v>104</v>
      </c>
      <c r="P50" s="353">
        <v>1180</v>
      </c>
    </row>
    <row r="51" spans="1:16" ht="14.25">
      <c r="A51" s="22"/>
      <c r="B51" s="382" t="s">
        <v>18</v>
      </c>
      <c r="C51" s="403" t="s">
        <v>35</v>
      </c>
      <c r="D51" s="384">
        <v>105</v>
      </c>
      <c r="E51" s="386">
        <v>101</v>
      </c>
      <c r="F51" s="386">
        <v>88</v>
      </c>
      <c r="G51" s="386">
        <v>92</v>
      </c>
      <c r="H51" s="386">
        <v>84</v>
      </c>
      <c r="I51" s="386">
        <v>107</v>
      </c>
      <c r="J51" s="386">
        <v>102</v>
      </c>
      <c r="K51" s="386">
        <v>113</v>
      </c>
      <c r="L51" s="386">
        <v>94</v>
      </c>
      <c r="M51" s="386">
        <v>90</v>
      </c>
      <c r="N51" s="386">
        <v>94</v>
      </c>
      <c r="O51" s="404">
        <v>77</v>
      </c>
      <c r="P51" s="405">
        <v>1147</v>
      </c>
    </row>
    <row r="52" spans="1:16" s="251" customFormat="1" ht="15" thickBot="1">
      <c r="A52" s="145"/>
      <c r="B52" s="406"/>
      <c r="C52" s="407" t="s">
        <v>36</v>
      </c>
      <c r="D52" s="363">
        <v>0.580952380952381</v>
      </c>
      <c r="E52" s="408">
        <v>0.8514851485148515</v>
      </c>
      <c r="F52" s="408">
        <v>1.1363636363636365</v>
      </c>
      <c r="G52" s="408">
        <v>1.2065217391304348</v>
      </c>
      <c r="H52" s="408">
        <v>1.2261904761904763</v>
      </c>
      <c r="I52" s="408">
        <v>0.9626168224299065</v>
      </c>
      <c r="J52" s="408">
        <v>1.0784313725490196</v>
      </c>
      <c r="K52" s="408">
        <v>0.7345132743362832</v>
      </c>
      <c r="L52" s="408">
        <v>1.127659574468085</v>
      </c>
      <c r="M52" s="408">
        <v>1.1333333333333333</v>
      </c>
      <c r="N52" s="392">
        <v>1.1808510638297873</v>
      </c>
      <c r="O52" s="393">
        <v>1.3506493506493507</v>
      </c>
      <c r="P52" s="366">
        <v>1.028770706190061</v>
      </c>
    </row>
    <row r="53" spans="1:16" ht="15" thickTop="1">
      <c r="A53" s="22"/>
      <c r="B53" s="382"/>
      <c r="C53" s="380" t="s">
        <v>34</v>
      </c>
      <c r="D53" s="409">
        <v>788</v>
      </c>
      <c r="E53" s="288">
        <v>620</v>
      </c>
      <c r="F53" s="288">
        <v>707</v>
      </c>
      <c r="G53" s="288">
        <v>906</v>
      </c>
      <c r="H53" s="288">
        <v>880</v>
      </c>
      <c r="I53" s="288">
        <v>838</v>
      </c>
      <c r="J53" s="288">
        <v>1061</v>
      </c>
      <c r="K53" s="288">
        <v>662</v>
      </c>
      <c r="L53" s="288">
        <v>646</v>
      </c>
      <c r="M53" s="288">
        <v>496</v>
      </c>
      <c r="N53" s="288">
        <v>786</v>
      </c>
      <c r="O53" s="290">
        <v>746</v>
      </c>
      <c r="P53" s="410">
        <v>9136</v>
      </c>
    </row>
    <row r="54" spans="1:16" ht="14.25">
      <c r="A54" s="22"/>
      <c r="B54" s="382" t="s">
        <v>20</v>
      </c>
      <c r="C54" s="383" t="s">
        <v>35</v>
      </c>
      <c r="D54" s="565">
        <v>695</v>
      </c>
      <c r="E54" s="318">
        <v>626</v>
      </c>
      <c r="F54" s="566">
        <v>548</v>
      </c>
      <c r="G54" s="318">
        <v>857</v>
      </c>
      <c r="H54" s="318">
        <v>643</v>
      </c>
      <c r="I54" s="318">
        <v>719</v>
      </c>
      <c r="J54" s="318">
        <v>733</v>
      </c>
      <c r="K54" s="318">
        <v>717</v>
      </c>
      <c r="L54" s="318">
        <v>727</v>
      </c>
      <c r="M54" s="318">
        <v>650</v>
      </c>
      <c r="N54" s="318">
        <v>516</v>
      </c>
      <c r="O54" s="320">
        <v>917</v>
      </c>
      <c r="P54" s="373">
        <v>8348</v>
      </c>
    </row>
    <row r="55" spans="1:16" s="251" customFormat="1" ht="14.25">
      <c r="A55" s="144" t="s">
        <v>24</v>
      </c>
      <c r="B55" s="390"/>
      <c r="C55" s="391" t="s">
        <v>36</v>
      </c>
      <c r="D55" s="292">
        <v>1.1338129496402878</v>
      </c>
      <c r="E55" s="392">
        <v>0.9904153354632588</v>
      </c>
      <c r="F55" s="392">
        <v>1.2901459854014599</v>
      </c>
      <c r="G55" s="392">
        <v>1.0571761960326722</v>
      </c>
      <c r="H55" s="392">
        <v>1.3685847589424571</v>
      </c>
      <c r="I55" s="392">
        <v>1.1655076495132128</v>
      </c>
      <c r="J55" s="392">
        <v>1.4474761255115962</v>
      </c>
      <c r="K55" s="392">
        <v>0.9232914923291492</v>
      </c>
      <c r="L55" s="392">
        <v>0.8885832187070152</v>
      </c>
      <c r="M55" s="392">
        <v>0.7630769230769231</v>
      </c>
      <c r="N55" s="392">
        <v>1.5232558139534884</v>
      </c>
      <c r="O55" s="393">
        <v>0.8135223555070883</v>
      </c>
      <c r="P55" s="257">
        <v>1.0943938667944417</v>
      </c>
    </row>
    <row r="56" spans="1:16" ht="14.25">
      <c r="A56" s="22"/>
      <c r="B56" s="395"/>
      <c r="C56" s="396" t="s">
        <v>34</v>
      </c>
      <c r="D56" s="397">
        <v>405</v>
      </c>
      <c r="E56" s="252">
        <v>341</v>
      </c>
      <c r="F56" s="252">
        <v>431</v>
      </c>
      <c r="G56" s="252">
        <v>511</v>
      </c>
      <c r="H56" s="252">
        <v>535</v>
      </c>
      <c r="I56" s="252">
        <v>435</v>
      </c>
      <c r="J56" s="252">
        <v>420</v>
      </c>
      <c r="K56" s="252">
        <v>256</v>
      </c>
      <c r="L56" s="252">
        <v>251</v>
      </c>
      <c r="M56" s="252">
        <v>261</v>
      </c>
      <c r="N56" s="252">
        <v>355</v>
      </c>
      <c r="O56" s="323">
        <v>432</v>
      </c>
      <c r="P56" s="353">
        <v>4633</v>
      </c>
    </row>
    <row r="57" spans="1:16" ht="14.25">
      <c r="A57" s="22"/>
      <c r="B57" s="382" t="s">
        <v>22</v>
      </c>
      <c r="C57" s="383" t="s">
        <v>35</v>
      </c>
      <c r="D57" s="563">
        <v>294</v>
      </c>
      <c r="E57" s="385">
        <v>357</v>
      </c>
      <c r="F57" s="564">
        <v>331</v>
      </c>
      <c r="G57" s="385">
        <v>413</v>
      </c>
      <c r="H57" s="385">
        <v>323</v>
      </c>
      <c r="I57" s="385">
        <v>301</v>
      </c>
      <c r="J57" s="385">
        <v>462</v>
      </c>
      <c r="K57" s="385">
        <v>373</v>
      </c>
      <c r="L57" s="385">
        <v>373</v>
      </c>
      <c r="M57" s="385">
        <v>363</v>
      </c>
      <c r="N57" s="385">
        <v>272</v>
      </c>
      <c r="O57" s="388">
        <v>293</v>
      </c>
      <c r="P57" s="353">
        <v>4155</v>
      </c>
    </row>
    <row r="58" spans="1:16" s="251" customFormat="1" ht="14.25">
      <c r="A58" s="144"/>
      <c r="B58" s="390"/>
      <c r="C58" s="391" t="s">
        <v>36</v>
      </c>
      <c r="D58" s="292">
        <v>1.3775510204081634</v>
      </c>
      <c r="E58" s="392">
        <v>0.9551820728291317</v>
      </c>
      <c r="F58" s="392">
        <v>1.3021148036253776</v>
      </c>
      <c r="G58" s="392">
        <v>1.2372881355932204</v>
      </c>
      <c r="H58" s="392">
        <v>1.6563467492260062</v>
      </c>
      <c r="I58" s="392">
        <v>1.4451827242524917</v>
      </c>
      <c r="J58" s="392">
        <v>0.9090909090909091</v>
      </c>
      <c r="K58" s="392">
        <v>0.6863270777479893</v>
      </c>
      <c r="L58" s="392">
        <v>0.6729222520107239</v>
      </c>
      <c r="M58" s="392">
        <v>0.71900826446281</v>
      </c>
      <c r="N58" s="392">
        <v>1.3051470588235294</v>
      </c>
      <c r="O58" s="393">
        <v>1.4744027303754266</v>
      </c>
      <c r="P58" s="260">
        <v>1.1150421179302046</v>
      </c>
    </row>
    <row r="59" spans="1:16" ht="14.25">
      <c r="A59" s="22" t="s">
        <v>23</v>
      </c>
      <c r="B59" s="395"/>
      <c r="C59" s="396" t="s">
        <v>34</v>
      </c>
      <c r="D59" s="298">
        <v>383</v>
      </c>
      <c r="E59" s="567">
        <v>279</v>
      </c>
      <c r="F59" s="567">
        <v>276</v>
      </c>
      <c r="G59" s="567">
        <v>395</v>
      </c>
      <c r="H59" s="567">
        <v>345</v>
      </c>
      <c r="I59" s="567">
        <v>403</v>
      </c>
      <c r="J59" s="567">
        <v>641</v>
      </c>
      <c r="K59" s="567">
        <v>406</v>
      </c>
      <c r="L59" s="567">
        <v>395</v>
      </c>
      <c r="M59" s="567">
        <v>235</v>
      </c>
      <c r="N59" s="567">
        <v>431</v>
      </c>
      <c r="O59" s="568">
        <v>314</v>
      </c>
      <c r="P59" s="411">
        <v>4503</v>
      </c>
    </row>
    <row r="60" spans="1:16" ht="14.25">
      <c r="A60" s="22"/>
      <c r="B60" s="382" t="s">
        <v>18</v>
      </c>
      <c r="C60" s="383" t="s">
        <v>35</v>
      </c>
      <c r="D60" s="384">
        <v>401</v>
      </c>
      <c r="E60" s="387">
        <v>269</v>
      </c>
      <c r="F60" s="386">
        <v>217</v>
      </c>
      <c r="G60" s="387">
        <v>444</v>
      </c>
      <c r="H60" s="387">
        <v>320</v>
      </c>
      <c r="I60" s="387">
        <v>418</v>
      </c>
      <c r="J60" s="387">
        <v>271</v>
      </c>
      <c r="K60" s="387">
        <v>344</v>
      </c>
      <c r="L60" s="387">
        <v>354</v>
      </c>
      <c r="M60" s="387">
        <v>287</v>
      </c>
      <c r="N60" s="387">
        <v>244</v>
      </c>
      <c r="O60" s="569">
        <v>624</v>
      </c>
      <c r="P60" s="412">
        <v>4193</v>
      </c>
    </row>
    <row r="61" spans="1:16" s="251" customFormat="1" ht="15" thickBot="1">
      <c r="A61" s="145"/>
      <c r="B61" s="406"/>
      <c r="C61" s="413" t="s">
        <v>36</v>
      </c>
      <c r="D61" s="363">
        <v>0.9551122194513716</v>
      </c>
      <c r="E61" s="408">
        <v>1.037174721189591</v>
      </c>
      <c r="F61" s="408">
        <v>1.271889400921659</v>
      </c>
      <c r="G61" s="408">
        <v>0.8896396396396397</v>
      </c>
      <c r="H61" s="408">
        <v>1.078125</v>
      </c>
      <c r="I61" s="408">
        <v>0.9641148325358851</v>
      </c>
      <c r="J61" s="408">
        <v>2.3653136531365315</v>
      </c>
      <c r="K61" s="408">
        <v>1.180232558139535</v>
      </c>
      <c r="L61" s="408">
        <v>1.115819209039548</v>
      </c>
      <c r="M61" s="408">
        <v>0.818815331010453</v>
      </c>
      <c r="N61" s="408">
        <v>1.7663934426229508</v>
      </c>
      <c r="O61" s="414">
        <v>0.5032051282051282</v>
      </c>
      <c r="P61" s="366">
        <v>1.073932745051276</v>
      </c>
    </row>
    <row r="62" spans="1:16" ht="15" thickTop="1">
      <c r="A62" s="24"/>
      <c r="B62" s="415"/>
      <c r="C62" s="416" t="s">
        <v>34</v>
      </c>
      <c r="D62" s="417">
        <v>4</v>
      </c>
      <c r="E62" s="418">
        <v>10</v>
      </c>
      <c r="F62" s="418">
        <v>63</v>
      </c>
      <c r="G62" s="418">
        <v>5</v>
      </c>
      <c r="H62" s="418">
        <v>4</v>
      </c>
      <c r="I62" s="418">
        <v>5</v>
      </c>
      <c r="J62" s="418">
        <v>14</v>
      </c>
      <c r="K62" s="418">
        <v>8</v>
      </c>
      <c r="L62" s="418">
        <v>20</v>
      </c>
      <c r="M62" s="418">
        <v>0</v>
      </c>
      <c r="N62" s="418">
        <v>151</v>
      </c>
      <c r="O62" s="419">
        <v>241</v>
      </c>
      <c r="P62" s="375">
        <v>525</v>
      </c>
    </row>
    <row r="63" spans="1:16" ht="14.25">
      <c r="A63" s="24"/>
      <c r="B63" s="415" t="s">
        <v>20</v>
      </c>
      <c r="C63" s="420" t="s">
        <v>35</v>
      </c>
      <c r="D63" s="570">
        <v>1</v>
      </c>
      <c r="E63" s="421">
        <v>2</v>
      </c>
      <c r="F63" s="571">
        <v>4</v>
      </c>
      <c r="G63" s="421">
        <v>1</v>
      </c>
      <c r="H63" s="421">
        <v>0</v>
      </c>
      <c r="I63" s="421">
        <v>2</v>
      </c>
      <c r="J63" s="421">
        <v>4</v>
      </c>
      <c r="K63" s="421">
        <v>6</v>
      </c>
      <c r="L63" s="421">
        <v>6</v>
      </c>
      <c r="M63" s="421">
        <v>6</v>
      </c>
      <c r="N63" s="421">
        <v>3</v>
      </c>
      <c r="O63" s="423">
        <v>1</v>
      </c>
      <c r="P63" s="373">
        <v>36</v>
      </c>
    </row>
    <row r="64" spans="1:16" s="251" customFormat="1" ht="14.25">
      <c r="A64" s="146" t="s">
        <v>25</v>
      </c>
      <c r="B64" s="424"/>
      <c r="C64" s="425" t="s">
        <v>36</v>
      </c>
      <c r="D64" s="292">
        <v>4</v>
      </c>
      <c r="E64" s="426">
        <v>5</v>
      </c>
      <c r="F64" s="426">
        <v>15.75</v>
      </c>
      <c r="G64" s="426">
        <v>5</v>
      </c>
      <c r="H64" s="426" t="s">
        <v>165</v>
      </c>
      <c r="I64" s="426">
        <v>2.5</v>
      </c>
      <c r="J64" s="426">
        <v>3.5</v>
      </c>
      <c r="K64" s="426">
        <v>1.3333333333333333</v>
      </c>
      <c r="L64" s="426">
        <v>3.3333333333333335</v>
      </c>
      <c r="M64" s="426">
        <v>0</v>
      </c>
      <c r="N64" s="392">
        <v>50.333333333333336</v>
      </c>
      <c r="O64" s="393">
        <v>241</v>
      </c>
      <c r="P64" s="427">
        <v>14.583333333333334</v>
      </c>
    </row>
    <row r="65" spans="1:16" ht="14.25">
      <c r="A65" s="24"/>
      <c r="B65" s="428"/>
      <c r="C65" s="429" t="s">
        <v>34</v>
      </c>
      <c r="D65" s="430">
        <v>3</v>
      </c>
      <c r="E65" s="431">
        <v>10</v>
      </c>
      <c r="F65" s="431">
        <v>47</v>
      </c>
      <c r="G65" s="431">
        <v>3</v>
      </c>
      <c r="H65" s="431">
        <v>2</v>
      </c>
      <c r="I65" s="431">
        <v>4</v>
      </c>
      <c r="J65" s="431">
        <v>13</v>
      </c>
      <c r="K65" s="431">
        <v>8</v>
      </c>
      <c r="L65" s="431">
        <v>4</v>
      </c>
      <c r="M65" s="431">
        <v>0</v>
      </c>
      <c r="N65" s="431">
        <v>1</v>
      </c>
      <c r="O65" s="339">
        <v>241</v>
      </c>
      <c r="P65" s="398">
        <v>336</v>
      </c>
    </row>
    <row r="66" spans="1:16" ht="14.25">
      <c r="A66" s="24"/>
      <c r="B66" s="415" t="s">
        <v>22</v>
      </c>
      <c r="C66" s="420" t="s">
        <v>35</v>
      </c>
      <c r="D66" s="570">
        <v>1</v>
      </c>
      <c r="E66" s="572">
        <v>1</v>
      </c>
      <c r="F66" s="571">
        <v>4</v>
      </c>
      <c r="G66" s="572">
        <v>0</v>
      </c>
      <c r="H66" s="572">
        <v>0</v>
      </c>
      <c r="I66" s="572">
        <v>2</v>
      </c>
      <c r="J66" s="572">
        <v>3</v>
      </c>
      <c r="K66" s="572">
        <v>6</v>
      </c>
      <c r="L66" s="572">
        <v>6</v>
      </c>
      <c r="M66" s="572">
        <v>6</v>
      </c>
      <c r="N66" s="421">
        <v>3</v>
      </c>
      <c r="O66" s="423">
        <v>1</v>
      </c>
      <c r="P66" s="405">
        <v>33</v>
      </c>
    </row>
    <row r="67" spans="1:16" s="251" customFormat="1" ht="14.25">
      <c r="A67" s="146"/>
      <c r="B67" s="424"/>
      <c r="C67" s="433" t="s">
        <v>36</v>
      </c>
      <c r="D67" s="292">
        <v>3</v>
      </c>
      <c r="E67" s="434">
        <v>10</v>
      </c>
      <c r="F67" s="434">
        <v>11.75</v>
      </c>
      <c r="G67" s="434" t="s">
        <v>165</v>
      </c>
      <c r="H67" s="434" t="s">
        <v>165</v>
      </c>
      <c r="I67" s="434">
        <v>2</v>
      </c>
      <c r="J67" s="434">
        <v>4.333333333333333</v>
      </c>
      <c r="K67" s="434">
        <v>1.3333333333333333</v>
      </c>
      <c r="L67" s="434">
        <v>0.6666666666666666</v>
      </c>
      <c r="M67" s="434">
        <v>0</v>
      </c>
      <c r="N67" s="392">
        <v>0.3333333333333333</v>
      </c>
      <c r="O67" s="393">
        <v>241</v>
      </c>
      <c r="P67" s="435">
        <v>10.181818181818182</v>
      </c>
    </row>
    <row r="68" spans="1:16" ht="14.25">
      <c r="A68" s="24" t="s">
        <v>26</v>
      </c>
      <c r="B68" s="428"/>
      <c r="C68" s="429" t="s">
        <v>34</v>
      </c>
      <c r="D68" s="307">
        <v>1</v>
      </c>
      <c r="E68" s="534">
        <v>0</v>
      </c>
      <c r="F68" s="534">
        <v>16</v>
      </c>
      <c r="G68" s="534">
        <v>2</v>
      </c>
      <c r="H68" s="534">
        <v>2</v>
      </c>
      <c r="I68" s="534">
        <v>1</v>
      </c>
      <c r="J68" s="534">
        <v>1</v>
      </c>
      <c r="K68" s="534">
        <v>0</v>
      </c>
      <c r="L68" s="534">
        <v>16</v>
      </c>
      <c r="M68" s="534">
        <v>0</v>
      </c>
      <c r="N68" s="534">
        <v>150</v>
      </c>
      <c r="O68" s="535">
        <v>0</v>
      </c>
      <c r="P68" s="353">
        <v>189</v>
      </c>
    </row>
    <row r="69" spans="1:16" ht="14.25">
      <c r="A69" s="24"/>
      <c r="B69" s="415" t="s">
        <v>18</v>
      </c>
      <c r="C69" s="420" t="s">
        <v>35</v>
      </c>
      <c r="D69" s="384">
        <v>0</v>
      </c>
      <c r="E69" s="436">
        <v>1</v>
      </c>
      <c r="F69" s="436">
        <v>0</v>
      </c>
      <c r="G69" s="436">
        <v>1</v>
      </c>
      <c r="H69" s="436">
        <v>0</v>
      </c>
      <c r="I69" s="436">
        <v>0</v>
      </c>
      <c r="J69" s="436">
        <v>1</v>
      </c>
      <c r="K69" s="436">
        <v>0</v>
      </c>
      <c r="L69" s="436">
        <v>0</v>
      </c>
      <c r="M69" s="436">
        <v>0</v>
      </c>
      <c r="N69" s="436">
        <v>0</v>
      </c>
      <c r="O69" s="437">
        <v>0</v>
      </c>
      <c r="P69" s="405">
        <v>3</v>
      </c>
    </row>
    <row r="70" spans="1:16" s="251" customFormat="1" ht="15" thickBot="1">
      <c r="A70" s="146"/>
      <c r="B70" s="438"/>
      <c r="C70" s="439" t="s">
        <v>36</v>
      </c>
      <c r="D70" s="440" t="s">
        <v>165</v>
      </c>
      <c r="E70" s="441">
        <v>0</v>
      </c>
      <c r="F70" s="441" t="s">
        <v>165</v>
      </c>
      <c r="G70" s="441">
        <v>2</v>
      </c>
      <c r="H70" s="441" t="s">
        <v>165</v>
      </c>
      <c r="I70" s="441" t="s">
        <v>165</v>
      </c>
      <c r="J70" s="441">
        <v>1</v>
      </c>
      <c r="K70" s="441" t="s">
        <v>165</v>
      </c>
      <c r="L70" s="441" t="s">
        <v>165</v>
      </c>
      <c r="M70" s="441" t="s">
        <v>165</v>
      </c>
      <c r="N70" s="441" t="s">
        <v>165</v>
      </c>
      <c r="O70" s="442" t="s">
        <v>165</v>
      </c>
      <c r="P70" s="443">
        <v>63</v>
      </c>
    </row>
    <row r="71" spans="1:16" ht="15" thickTop="1">
      <c r="A71" s="23"/>
      <c r="B71" s="444"/>
      <c r="C71" s="445" t="s">
        <v>34</v>
      </c>
      <c r="D71" s="446">
        <v>231</v>
      </c>
      <c r="E71" s="573">
        <v>359</v>
      </c>
      <c r="F71" s="573">
        <v>478</v>
      </c>
      <c r="G71" s="573">
        <v>237</v>
      </c>
      <c r="H71" s="573">
        <v>250</v>
      </c>
      <c r="I71" s="573">
        <v>274</v>
      </c>
      <c r="J71" s="573">
        <v>264</v>
      </c>
      <c r="K71" s="573">
        <v>227</v>
      </c>
      <c r="L71" s="573">
        <v>241</v>
      </c>
      <c r="M71" s="573">
        <v>192</v>
      </c>
      <c r="N71" s="573">
        <v>272</v>
      </c>
      <c r="O71" s="574">
        <v>285</v>
      </c>
      <c r="P71" s="381">
        <v>3310</v>
      </c>
    </row>
    <row r="72" spans="1:16" ht="14.25">
      <c r="A72" s="24"/>
      <c r="B72" s="415" t="s">
        <v>20</v>
      </c>
      <c r="C72" s="420" t="s">
        <v>35</v>
      </c>
      <c r="D72" s="384">
        <v>395</v>
      </c>
      <c r="E72" s="432">
        <v>192</v>
      </c>
      <c r="F72" s="386">
        <v>186</v>
      </c>
      <c r="G72" s="432">
        <v>359</v>
      </c>
      <c r="H72" s="432">
        <v>275</v>
      </c>
      <c r="I72" s="432">
        <v>260</v>
      </c>
      <c r="J72" s="432">
        <v>655</v>
      </c>
      <c r="K72" s="432">
        <v>211</v>
      </c>
      <c r="L72" s="432">
        <v>593</v>
      </c>
      <c r="M72" s="432">
        <v>303</v>
      </c>
      <c r="N72" s="422">
        <v>509</v>
      </c>
      <c r="O72" s="575">
        <v>224</v>
      </c>
      <c r="P72" s="405">
        <v>4162</v>
      </c>
    </row>
    <row r="73" spans="1:16" s="251" customFormat="1" ht="14.25">
      <c r="A73" s="144"/>
      <c r="B73" s="447"/>
      <c r="C73" s="391" t="s">
        <v>36</v>
      </c>
      <c r="D73" s="292">
        <v>0.5848101265822785</v>
      </c>
      <c r="E73" s="448">
        <v>1.8697916666666667</v>
      </c>
      <c r="F73" s="448">
        <v>2.5698924731182795</v>
      </c>
      <c r="G73" s="448">
        <v>0.6601671309192201</v>
      </c>
      <c r="H73" s="448">
        <v>0.9090909090909091</v>
      </c>
      <c r="I73" s="448">
        <v>1.0538461538461539</v>
      </c>
      <c r="J73" s="448">
        <v>0.4030534351145038</v>
      </c>
      <c r="K73" s="448">
        <v>1.0758293838862558</v>
      </c>
      <c r="L73" s="448">
        <v>0.40640809443507586</v>
      </c>
      <c r="M73" s="448">
        <v>0.6336633663366337</v>
      </c>
      <c r="N73" s="434">
        <v>0.5343811394891945</v>
      </c>
      <c r="O73" s="340">
        <v>1.2723214285714286</v>
      </c>
      <c r="P73" s="257">
        <v>0.7952907256126862</v>
      </c>
    </row>
    <row r="74" spans="1:16" ht="14.25">
      <c r="A74" s="24"/>
      <c r="B74" s="415"/>
      <c r="C74" s="449" t="s">
        <v>34</v>
      </c>
      <c r="D74" s="450">
        <v>0</v>
      </c>
      <c r="E74" s="534">
        <v>105</v>
      </c>
      <c r="F74" s="534">
        <v>275</v>
      </c>
      <c r="G74" s="534">
        <v>44</v>
      </c>
      <c r="H74" s="534">
        <v>0</v>
      </c>
      <c r="I74" s="534">
        <v>0</v>
      </c>
      <c r="J74" s="534">
        <v>0</v>
      </c>
      <c r="K74" s="534">
        <v>0</v>
      </c>
      <c r="L74" s="534">
        <v>0</v>
      </c>
      <c r="M74" s="534">
        <v>0</v>
      </c>
      <c r="N74" s="534">
        <v>0</v>
      </c>
      <c r="O74" s="535">
        <v>0</v>
      </c>
      <c r="P74" s="398">
        <v>424</v>
      </c>
    </row>
    <row r="75" spans="1:16" ht="14.25">
      <c r="A75" s="24"/>
      <c r="B75" s="415" t="s">
        <v>37</v>
      </c>
      <c r="C75" s="451" t="s">
        <v>35</v>
      </c>
      <c r="D75" s="384">
        <v>201</v>
      </c>
      <c r="E75" s="432">
        <v>0</v>
      </c>
      <c r="F75" s="386">
        <v>0</v>
      </c>
      <c r="G75" s="432">
        <v>149</v>
      </c>
      <c r="H75" s="432">
        <v>74</v>
      </c>
      <c r="I75" s="432">
        <v>0</v>
      </c>
      <c r="J75" s="432">
        <v>445</v>
      </c>
      <c r="K75" s="432">
        <v>0</v>
      </c>
      <c r="L75" s="432">
        <v>352</v>
      </c>
      <c r="M75" s="432">
        <v>110</v>
      </c>
      <c r="N75" s="422">
        <v>281</v>
      </c>
      <c r="O75" s="575">
        <v>47</v>
      </c>
      <c r="P75" s="405">
        <v>1659</v>
      </c>
    </row>
    <row r="76" spans="1:16" s="251" customFormat="1" ht="14.25">
      <c r="A76" s="144" t="s">
        <v>28</v>
      </c>
      <c r="B76" s="390"/>
      <c r="C76" s="452" t="s">
        <v>36</v>
      </c>
      <c r="D76" s="302">
        <v>0</v>
      </c>
      <c r="E76" s="448" t="s">
        <v>165</v>
      </c>
      <c r="F76" s="448" t="s">
        <v>165</v>
      </c>
      <c r="G76" s="448">
        <v>0.2953020134228188</v>
      </c>
      <c r="H76" s="448">
        <v>0</v>
      </c>
      <c r="I76" s="448" t="s">
        <v>165</v>
      </c>
      <c r="J76" s="448">
        <v>0</v>
      </c>
      <c r="K76" s="448" t="s">
        <v>165</v>
      </c>
      <c r="L76" s="448">
        <v>0</v>
      </c>
      <c r="M76" s="448">
        <v>0</v>
      </c>
      <c r="N76" s="434">
        <v>0</v>
      </c>
      <c r="O76" s="340">
        <v>0</v>
      </c>
      <c r="P76" s="260">
        <v>0.25557564798071125</v>
      </c>
    </row>
    <row r="77" spans="1:16" ht="14.25">
      <c r="A77" s="24"/>
      <c r="B77" s="428"/>
      <c r="C77" s="429" t="s">
        <v>34</v>
      </c>
      <c r="D77" s="450">
        <v>220</v>
      </c>
      <c r="E77" s="534">
        <v>240</v>
      </c>
      <c r="F77" s="534">
        <v>192</v>
      </c>
      <c r="G77" s="534">
        <v>187</v>
      </c>
      <c r="H77" s="534">
        <v>235</v>
      </c>
      <c r="I77" s="534">
        <v>261</v>
      </c>
      <c r="J77" s="534">
        <v>237</v>
      </c>
      <c r="K77" s="534">
        <v>204</v>
      </c>
      <c r="L77" s="534">
        <v>229</v>
      </c>
      <c r="M77" s="534">
        <v>187</v>
      </c>
      <c r="N77" s="534">
        <v>243</v>
      </c>
      <c r="O77" s="535">
        <v>263</v>
      </c>
      <c r="P77" s="353">
        <v>2698</v>
      </c>
    </row>
    <row r="78" spans="1:16" ht="14.25">
      <c r="A78" s="24"/>
      <c r="B78" s="415" t="s">
        <v>22</v>
      </c>
      <c r="C78" s="420" t="s">
        <v>35</v>
      </c>
      <c r="D78" s="384">
        <v>174</v>
      </c>
      <c r="E78" s="432">
        <v>176</v>
      </c>
      <c r="F78" s="386">
        <v>182</v>
      </c>
      <c r="G78" s="432">
        <v>200</v>
      </c>
      <c r="H78" s="432">
        <v>181</v>
      </c>
      <c r="I78" s="432">
        <v>234</v>
      </c>
      <c r="J78" s="432">
        <v>200</v>
      </c>
      <c r="K78" s="432">
        <v>203</v>
      </c>
      <c r="L78" s="432">
        <v>230</v>
      </c>
      <c r="M78" s="432">
        <v>184</v>
      </c>
      <c r="N78" s="422">
        <v>203</v>
      </c>
      <c r="O78" s="575">
        <v>161</v>
      </c>
      <c r="P78" s="375">
        <v>2328</v>
      </c>
    </row>
    <row r="79" spans="1:16" s="251" customFormat="1" ht="14.25">
      <c r="A79" s="144"/>
      <c r="B79" s="447"/>
      <c r="C79" s="391" t="s">
        <v>36</v>
      </c>
      <c r="D79" s="302">
        <v>1.264367816091954</v>
      </c>
      <c r="E79" s="448">
        <v>1.3636363636363635</v>
      </c>
      <c r="F79" s="448">
        <v>1.054945054945055</v>
      </c>
      <c r="G79" s="448">
        <v>0.935</v>
      </c>
      <c r="H79" s="448">
        <v>1.298342541436464</v>
      </c>
      <c r="I79" s="448">
        <v>1.1153846153846154</v>
      </c>
      <c r="J79" s="448">
        <v>1.185</v>
      </c>
      <c r="K79" s="448">
        <v>1.0049261083743843</v>
      </c>
      <c r="L79" s="448">
        <v>0.9956521739130435</v>
      </c>
      <c r="M79" s="448">
        <v>1.016304347826087</v>
      </c>
      <c r="N79" s="434">
        <v>1.1970443349753694</v>
      </c>
      <c r="O79" s="340">
        <v>1.6335403726708075</v>
      </c>
      <c r="P79" s="260">
        <v>1.1589347079037802</v>
      </c>
    </row>
    <row r="80" spans="1:16" ht="14.25">
      <c r="A80" s="24"/>
      <c r="B80" s="415"/>
      <c r="C80" s="429" t="s">
        <v>34</v>
      </c>
      <c r="D80" s="307">
        <v>0</v>
      </c>
      <c r="E80" s="534">
        <v>0</v>
      </c>
      <c r="F80" s="534">
        <v>0</v>
      </c>
      <c r="G80" s="534">
        <v>0</v>
      </c>
      <c r="H80" s="534">
        <v>0</v>
      </c>
      <c r="I80" s="534">
        <v>0</v>
      </c>
      <c r="J80" s="534">
        <v>0</v>
      </c>
      <c r="K80" s="534">
        <v>0</v>
      </c>
      <c r="L80" s="534">
        <v>0</v>
      </c>
      <c r="M80" s="534">
        <v>0</v>
      </c>
      <c r="N80" s="576">
        <v>0</v>
      </c>
      <c r="O80" s="550">
        <v>0</v>
      </c>
      <c r="P80" s="375">
        <v>0</v>
      </c>
    </row>
    <row r="81" spans="1:16" ht="14.25">
      <c r="A81" s="24"/>
      <c r="B81" s="415" t="s">
        <v>37</v>
      </c>
      <c r="C81" s="420" t="s">
        <v>35</v>
      </c>
      <c r="D81" s="384">
        <v>0</v>
      </c>
      <c r="E81" s="432">
        <v>0</v>
      </c>
      <c r="F81" s="386">
        <v>0</v>
      </c>
      <c r="G81" s="432">
        <v>0</v>
      </c>
      <c r="H81" s="432">
        <v>0</v>
      </c>
      <c r="I81" s="432">
        <v>0</v>
      </c>
      <c r="J81" s="432">
        <v>0</v>
      </c>
      <c r="K81" s="432">
        <v>0</v>
      </c>
      <c r="L81" s="432">
        <v>0</v>
      </c>
      <c r="M81" s="432">
        <v>0</v>
      </c>
      <c r="N81" s="422">
        <v>0</v>
      </c>
      <c r="O81" s="575">
        <v>0</v>
      </c>
      <c r="P81" s="375">
        <v>0</v>
      </c>
    </row>
    <row r="82" spans="1:16" s="251" customFormat="1" ht="14.25">
      <c r="A82" s="146"/>
      <c r="B82" s="424"/>
      <c r="C82" s="433" t="s">
        <v>36</v>
      </c>
      <c r="D82" s="302">
        <v>0</v>
      </c>
      <c r="E82" s="303" t="s">
        <v>165</v>
      </c>
      <c r="F82" s="303" t="s">
        <v>165</v>
      </c>
      <c r="G82" s="303" t="s">
        <v>165</v>
      </c>
      <c r="H82" s="453" t="s">
        <v>165</v>
      </c>
      <c r="I82" s="453" t="s">
        <v>165</v>
      </c>
      <c r="J82" s="434" t="s">
        <v>165</v>
      </c>
      <c r="K82" s="434" t="s">
        <v>165</v>
      </c>
      <c r="L82" s="434" t="s">
        <v>165</v>
      </c>
      <c r="M82" s="434" t="s">
        <v>165</v>
      </c>
      <c r="N82" s="434" t="s">
        <v>165</v>
      </c>
      <c r="O82" s="340" t="s">
        <v>165</v>
      </c>
      <c r="P82" s="427">
        <v>0</v>
      </c>
    </row>
    <row r="83" spans="1:16" ht="14.25">
      <c r="A83" s="24" t="s">
        <v>29</v>
      </c>
      <c r="B83" s="428"/>
      <c r="C83" s="429" t="s">
        <v>34</v>
      </c>
      <c r="D83" s="450">
        <v>11</v>
      </c>
      <c r="E83" s="454">
        <v>119</v>
      </c>
      <c r="F83" s="454">
        <v>286</v>
      </c>
      <c r="G83" s="454">
        <v>50</v>
      </c>
      <c r="H83" s="454">
        <v>15</v>
      </c>
      <c r="I83" s="454">
        <v>13</v>
      </c>
      <c r="J83" s="454">
        <v>27</v>
      </c>
      <c r="K83" s="454">
        <v>23</v>
      </c>
      <c r="L83" s="454">
        <v>12</v>
      </c>
      <c r="M83" s="454">
        <v>5</v>
      </c>
      <c r="N83" s="454">
        <v>29</v>
      </c>
      <c r="O83" s="455">
        <v>22</v>
      </c>
      <c r="P83" s="353">
        <v>612</v>
      </c>
    </row>
    <row r="84" spans="1:16" ht="14.25">
      <c r="A84" s="24"/>
      <c r="B84" s="415" t="s">
        <v>18</v>
      </c>
      <c r="C84" s="420" t="s">
        <v>35</v>
      </c>
      <c r="D84" s="384">
        <v>221</v>
      </c>
      <c r="E84" s="436">
        <v>16</v>
      </c>
      <c r="F84" s="436">
        <v>4</v>
      </c>
      <c r="G84" s="436">
        <v>159</v>
      </c>
      <c r="H84" s="436">
        <v>94</v>
      </c>
      <c r="I84" s="436">
        <v>26</v>
      </c>
      <c r="J84" s="436">
        <v>455</v>
      </c>
      <c r="K84" s="436">
        <v>8</v>
      </c>
      <c r="L84" s="436">
        <v>363</v>
      </c>
      <c r="M84" s="436">
        <v>119</v>
      </c>
      <c r="N84" s="436">
        <v>306</v>
      </c>
      <c r="O84" s="437">
        <v>63</v>
      </c>
      <c r="P84" s="353">
        <v>1834</v>
      </c>
    </row>
    <row r="85" spans="1:16" s="251" customFormat="1" ht="14.25">
      <c r="A85" s="144"/>
      <c r="B85" s="447"/>
      <c r="C85" s="391" t="s">
        <v>36</v>
      </c>
      <c r="D85" s="302">
        <v>0.049773755656108594</v>
      </c>
      <c r="E85" s="448">
        <v>7.4375</v>
      </c>
      <c r="F85" s="448">
        <v>71.5</v>
      </c>
      <c r="G85" s="448">
        <v>0.31446540880503143</v>
      </c>
      <c r="H85" s="448">
        <v>0.1595744680851064</v>
      </c>
      <c r="I85" s="448">
        <v>0.5</v>
      </c>
      <c r="J85" s="448">
        <v>0.05934065934065934</v>
      </c>
      <c r="K85" s="448">
        <v>2.875</v>
      </c>
      <c r="L85" s="448">
        <v>0.03305785123966942</v>
      </c>
      <c r="M85" s="448">
        <v>0.04201680672268908</v>
      </c>
      <c r="N85" s="434">
        <v>0.09477124183006536</v>
      </c>
      <c r="O85" s="340">
        <v>0.3492063492063492</v>
      </c>
      <c r="P85" s="260">
        <v>0.3336968375136314</v>
      </c>
    </row>
    <row r="86" spans="1:16" ht="14.25">
      <c r="A86" s="24"/>
      <c r="B86" s="415"/>
      <c r="C86" s="429" t="s">
        <v>34</v>
      </c>
      <c r="D86" s="450">
        <v>0</v>
      </c>
      <c r="E86" s="534">
        <v>105</v>
      </c>
      <c r="F86" s="534">
        <v>275</v>
      </c>
      <c r="G86" s="534">
        <v>44</v>
      </c>
      <c r="H86" s="534">
        <v>0</v>
      </c>
      <c r="I86" s="534">
        <v>0</v>
      </c>
      <c r="J86" s="534">
        <v>0</v>
      </c>
      <c r="K86" s="534">
        <v>0</v>
      </c>
      <c r="L86" s="534">
        <v>0</v>
      </c>
      <c r="M86" s="534">
        <v>0</v>
      </c>
      <c r="N86" s="534">
        <v>0</v>
      </c>
      <c r="O86" s="535">
        <v>0</v>
      </c>
      <c r="P86" s="398">
        <v>424</v>
      </c>
    </row>
    <row r="87" spans="1:16" ht="14.25">
      <c r="A87" s="24"/>
      <c r="B87" s="415" t="s">
        <v>37</v>
      </c>
      <c r="C87" s="420" t="s">
        <v>35</v>
      </c>
      <c r="D87" s="384">
        <v>201</v>
      </c>
      <c r="E87" s="436">
        <v>0</v>
      </c>
      <c r="F87" s="436">
        <v>0</v>
      </c>
      <c r="G87" s="436">
        <v>149</v>
      </c>
      <c r="H87" s="436">
        <v>74</v>
      </c>
      <c r="I87" s="436">
        <v>0</v>
      </c>
      <c r="J87" s="436">
        <v>445</v>
      </c>
      <c r="K87" s="436">
        <v>0</v>
      </c>
      <c r="L87" s="436">
        <v>352</v>
      </c>
      <c r="M87" s="436">
        <v>110</v>
      </c>
      <c r="N87" s="436">
        <v>281</v>
      </c>
      <c r="O87" s="437">
        <v>47</v>
      </c>
      <c r="P87" s="405">
        <v>1659</v>
      </c>
    </row>
    <row r="88" spans="1:16" s="251" customFormat="1" ht="15" thickBot="1">
      <c r="A88" s="147"/>
      <c r="B88" s="456"/>
      <c r="C88" s="457" t="s">
        <v>36</v>
      </c>
      <c r="D88" s="363">
        <v>0</v>
      </c>
      <c r="E88" s="458" t="s">
        <v>165</v>
      </c>
      <c r="F88" s="458" t="s">
        <v>165</v>
      </c>
      <c r="G88" s="458">
        <v>0.2953020134228188</v>
      </c>
      <c r="H88" s="458">
        <v>0</v>
      </c>
      <c r="I88" s="458" t="s">
        <v>165</v>
      </c>
      <c r="J88" s="458">
        <v>0</v>
      </c>
      <c r="K88" s="458" t="s">
        <v>165</v>
      </c>
      <c r="L88" s="458">
        <v>0</v>
      </c>
      <c r="M88" s="458">
        <v>0</v>
      </c>
      <c r="N88" s="434">
        <v>0</v>
      </c>
      <c r="O88" s="340">
        <v>0</v>
      </c>
      <c r="P88" s="459">
        <v>0.25557564798071125</v>
      </c>
    </row>
    <row r="89" spans="1:16" ht="15" thickTop="1">
      <c r="A89" s="22"/>
      <c r="B89" s="382"/>
      <c r="C89" s="460" t="s">
        <v>34</v>
      </c>
      <c r="D89" s="577">
        <v>1772</v>
      </c>
      <c r="E89" s="288">
        <v>1782</v>
      </c>
      <c r="F89" s="288">
        <v>2134</v>
      </c>
      <c r="G89" s="288">
        <v>1957</v>
      </c>
      <c r="H89" s="288">
        <v>1886</v>
      </c>
      <c r="I89" s="288">
        <v>1911</v>
      </c>
      <c r="J89" s="288">
        <v>2224</v>
      </c>
      <c r="K89" s="288">
        <v>1661</v>
      </c>
      <c r="L89" s="288">
        <v>1703</v>
      </c>
      <c r="M89" s="288">
        <v>1412</v>
      </c>
      <c r="N89" s="288">
        <v>2007</v>
      </c>
      <c r="O89" s="290">
        <v>2079</v>
      </c>
      <c r="P89" s="410">
        <v>22528</v>
      </c>
    </row>
    <row r="90" spans="1:16" ht="14.25">
      <c r="A90" s="22"/>
      <c r="B90" s="382" t="s">
        <v>20</v>
      </c>
      <c r="C90" s="383" t="s">
        <v>35</v>
      </c>
      <c r="D90" s="565">
        <v>1872</v>
      </c>
      <c r="E90" s="318">
        <v>1607</v>
      </c>
      <c r="F90" s="566">
        <v>1565</v>
      </c>
      <c r="G90" s="566">
        <v>1978</v>
      </c>
      <c r="H90" s="566">
        <v>1716</v>
      </c>
      <c r="I90" s="566">
        <v>1858</v>
      </c>
      <c r="J90" s="566">
        <v>2191</v>
      </c>
      <c r="K90" s="566">
        <v>1762</v>
      </c>
      <c r="L90" s="566">
        <v>2117</v>
      </c>
      <c r="M90" s="566">
        <v>1623</v>
      </c>
      <c r="N90" s="566">
        <v>1795</v>
      </c>
      <c r="O90" s="578">
        <v>1862</v>
      </c>
      <c r="P90" s="405">
        <v>21946</v>
      </c>
    </row>
    <row r="91" spans="1:16" s="251" customFormat="1" ht="14.25">
      <c r="A91" s="144" t="s">
        <v>31</v>
      </c>
      <c r="B91" s="390"/>
      <c r="C91" s="391" t="s">
        <v>36</v>
      </c>
      <c r="D91" s="579">
        <v>0.9465811965811965</v>
      </c>
      <c r="E91" s="392">
        <v>1.1088985687616677</v>
      </c>
      <c r="F91" s="341">
        <v>1.3635782747603833</v>
      </c>
      <c r="G91" s="341">
        <v>0.9893832153690597</v>
      </c>
      <c r="H91" s="341">
        <v>1.099067599067599</v>
      </c>
      <c r="I91" s="341">
        <v>1.0285252960172229</v>
      </c>
      <c r="J91" s="341">
        <v>1.0150616157005934</v>
      </c>
      <c r="K91" s="341">
        <v>0.9426787741203179</v>
      </c>
      <c r="L91" s="341">
        <v>0.8044402456306093</v>
      </c>
      <c r="M91" s="341">
        <v>0.8699938385705484</v>
      </c>
      <c r="N91" s="341">
        <v>1.1181058495821727</v>
      </c>
      <c r="O91" s="351">
        <v>1.1165413533834587</v>
      </c>
      <c r="P91" s="260">
        <v>1.0265196391141893</v>
      </c>
    </row>
    <row r="92" spans="1:16" ht="14.25">
      <c r="A92" s="22"/>
      <c r="B92" s="395"/>
      <c r="C92" s="396" t="s">
        <v>34</v>
      </c>
      <c r="D92" s="298">
        <v>1316</v>
      </c>
      <c r="E92" s="300">
        <v>1298</v>
      </c>
      <c r="F92" s="300">
        <v>1456</v>
      </c>
      <c r="G92" s="300">
        <v>1399</v>
      </c>
      <c r="H92" s="300">
        <v>1421</v>
      </c>
      <c r="I92" s="300">
        <v>1391</v>
      </c>
      <c r="J92" s="300">
        <v>1445</v>
      </c>
      <c r="K92" s="300">
        <v>1149</v>
      </c>
      <c r="L92" s="300">
        <v>1174</v>
      </c>
      <c r="M92" s="300">
        <v>1070</v>
      </c>
      <c r="N92" s="300">
        <v>1286</v>
      </c>
      <c r="O92" s="546">
        <v>1639</v>
      </c>
      <c r="P92" s="398">
        <v>16044</v>
      </c>
    </row>
    <row r="93" spans="1:16" ht="14.25">
      <c r="A93" s="22"/>
      <c r="B93" s="382" t="s">
        <v>22</v>
      </c>
      <c r="C93" s="383" t="s">
        <v>35</v>
      </c>
      <c r="D93" s="384">
        <v>1145</v>
      </c>
      <c r="E93" s="387">
        <v>1220</v>
      </c>
      <c r="F93" s="387">
        <v>1256</v>
      </c>
      <c r="G93" s="387">
        <v>1282</v>
      </c>
      <c r="H93" s="387">
        <v>1218</v>
      </c>
      <c r="I93" s="387">
        <v>1307</v>
      </c>
      <c r="J93" s="387">
        <v>1362</v>
      </c>
      <c r="K93" s="387">
        <v>1297</v>
      </c>
      <c r="L93" s="387">
        <v>1306</v>
      </c>
      <c r="M93" s="387">
        <v>1127</v>
      </c>
      <c r="N93" s="387">
        <v>1151</v>
      </c>
      <c r="O93" s="569">
        <v>1098</v>
      </c>
      <c r="P93" s="405">
        <v>14769</v>
      </c>
    </row>
    <row r="94" spans="1:16" s="251" customFormat="1" ht="14.25">
      <c r="A94" s="144"/>
      <c r="B94" s="390"/>
      <c r="C94" s="391" t="s">
        <v>36</v>
      </c>
      <c r="D94" s="292">
        <v>1.1493449781659388</v>
      </c>
      <c r="E94" s="392">
        <v>1.0639344262295083</v>
      </c>
      <c r="F94" s="392">
        <v>1.1592356687898089</v>
      </c>
      <c r="G94" s="392">
        <v>1.0912636505460218</v>
      </c>
      <c r="H94" s="392">
        <v>1.1666666666666667</v>
      </c>
      <c r="I94" s="392">
        <v>1.0642693190512624</v>
      </c>
      <c r="J94" s="392">
        <v>1.0609397944199705</v>
      </c>
      <c r="K94" s="392">
        <v>0.8858905165767155</v>
      </c>
      <c r="L94" s="392">
        <v>0.8989280245022971</v>
      </c>
      <c r="M94" s="392">
        <v>0.9494232475598935</v>
      </c>
      <c r="N94" s="392">
        <v>1.1172893136403128</v>
      </c>
      <c r="O94" s="393">
        <v>1.4927140255009108</v>
      </c>
      <c r="P94" s="260">
        <v>1.0863294738980296</v>
      </c>
    </row>
    <row r="95" spans="1:16" ht="14.25">
      <c r="A95" s="24" t="s">
        <v>13</v>
      </c>
      <c r="B95" s="428"/>
      <c r="C95" s="429" t="s">
        <v>34</v>
      </c>
      <c r="D95" s="461">
        <v>456</v>
      </c>
      <c r="E95" s="580">
        <v>484</v>
      </c>
      <c r="F95" s="580">
        <v>678</v>
      </c>
      <c r="G95" s="580">
        <v>558</v>
      </c>
      <c r="H95" s="580">
        <v>465</v>
      </c>
      <c r="I95" s="580">
        <v>520</v>
      </c>
      <c r="J95" s="580">
        <v>779</v>
      </c>
      <c r="K95" s="580">
        <v>512</v>
      </c>
      <c r="L95" s="580">
        <v>529</v>
      </c>
      <c r="M95" s="580">
        <v>342</v>
      </c>
      <c r="N95" s="580">
        <v>721</v>
      </c>
      <c r="O95" s="581">
        <v>440</v>
      </c>
      <c r="P95" s="398">
        <v>6484</v>
      </c>
    </row>
    <row r="96" spans="1:16" ht="14.25">
      <c r="A96" s="24"/>
      <c r="B96" s="415" t="s">
        <v>18</v>
      </c>
      <c r="C96" s="420" t="s">
        <v>35</v>
      </c>
      <c r="D96" s="464">
        <v>727</v>
      </c>
      <c r="E96" s="582">
        <v>387</v>
      </c>
      <c r="F96" s="582">
        <v>309</v>
      </c>
      <c r="G96" s="583">
        <v>696</v>
      </c>
      <c r="H96" s="582">
        <v>498</v>
      </c>
      <c r="I96" s="582">
        <v>551</v>
      </c>
      <c r="J96" s="582">
        <v>829</v>
      </c>
      <c r="K96" s="582">
        <v>465</v>
      </c>
      <c r="L96" s="582">
        <v>811</v>
      </c>
      <c r="M96" s="582">
        <v>496</v>
      </c>
      <c r="N96" s="582">
        <v>644</v>
      </c>
      <c r="O96" s="584">
        <v>764</v>
      </c>
      <c r="P96" s="405">
        <v>7177</v>
      </c>
    </row>
    <row r="97" spans="1:16" s="251" customFormat="1" ht="15" thickBot="1">
      <c r="A97" s="148"/>
      <c r="B97" s="465"/>
      <c r="C97" s="466" t="s">
        <v>36</v>
      </c>
      <c r="D97" s="376">
        <v>0.6272352132049519</v>
      </c>
      <c r="E97" s="467">
        <v>1.2506459948320414</v>
      </c>
      <c r="F97" s="467">
        <v>2.1941747572815533</v>
      </c>
      <c r="G97" s="467">
        <v>0.8017241379310345</v>
      </c>
      <c r="H97" s="467">
        <v>0.9337349397590361</v>
      </c>
      <c r="I97" s="467">
        <v>0.9437386569872959</v>
      </c>
      <c r="J97" s="467">
        <v>0.9396863691194209</v>
      </c>
      <c r="K97" s="467">
        <v>1.1010752688172043</v>
      </c>
      <c r="L97" s="467">
        <v>0.6522811344019729</v>
      </c>
      <c r="M97" s="467">
        <v>0.6895161290322581</v>
      </c>
      <c r="N97" s="467">
        <v>1.1195652173913044</v>
      </c>
      <c r="O97" s="468">
        <v>0.5759162303664922</v>
      </c>
      <c r="P97" s="267">
        <v>0.9034415493938972</v>
      </c>
    </row>
    <row r="98" spans="1:16" ht="15" thickTop="1">
      <c r="A98" s="12"/>
      <c r="B98" s="284"/>
      <c r="C98" s="284"/>
      <c r="D98" s="284"/>
      <c r="E98" s="284"/>
      <c r="F98" s="284"/>
      <c r="G98" s="284"/>
      <c r="H98" s="284"/>
      <c r="I98" s="284"/>
      <c r="J98" s="284"/>
      <c r="K98" s="284"/>
      <c r="L98" s="284"/>
      <c r="M98" s="284"/>
      <c r="N98" s="284"/>
      <c r="O98" s="284" t="s">
        <v>32</v>
      </c>
      <c r="P98" s="284"/>
    </row>
    <row r="99" spans="1:16" ht="14.25">
      <c r="A99" s="12"/>
      <c r="B99" s="284"/>
      <c r="C99" s="284"/>
      <c r="D99" s="284"/>
      <c r="E99" s="284"/>
      <c r="F99" s="284"/>
      <c r="G99" s="284"/>
      <c r="H99" s="284"/>
      <c r="I99" s="597"/>
      <c r="K99" s="284"/>
      <c r="L99" s="284"/>
      <c r="M99" s="284"/>
      <c r="N99" s="284"/>
      <c r="P99" s="756" t="s">
        <v>163</v>
      </c>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xSplit="2" ySplit="3" topLeftCell="C25" activePane="bottomRight" state="frozen"/>
      <selection pane="topLeft" activeCell="B30" sqref="B30"/>
      <selection pane="topRight" activeCell="B30" sqref="B30"/>
      <selection pane="bottomLeft" activeCell="B30" sqref="B30"/>
      <selection pane="bottomRight" activeCell="G45" sqref="G45"/>
    </sheetView>
  </sheetViews>
  <sheetFormatPr defaultColWidth="9.00390625" defaultRowHeight="13.5"/>
  <cols>
    <col min="1" max="1" width="13.125" style="170" customWidth="1"/>
    <col min="2" max="2" width="9.00390625" style="170" customWidth="1"/>
    <col min="3" max="16384" width="9.00390625" style="170" customWidth="1"/>
  </cols>
  <sheetData>
    <row r="1" spans="1:15" ht="17.25">
      <c r="A1" s="767"/>
      <c r="B1" s="159"/>
      <c r="C1" s="134"/>
      <c r="D1" s="58" t="s">
        <v>44</v>
      </c>
      <c r="E1" s="58"/>
      <c r="F1" s="58"/>
      <c r="G1" s="58"/>
      <c r="H1" s="58"/>
      <c r="I1" s="58" t="s">
        <v>208</v>
      </c>
      <c r="J1" s="58"/>
      <c r="K1" s="179"/>
      <c r="L1" s="179"/>
      <c r="M1" s="179"/>
      <c r="N1" s="179"/>
      <c r="O1" s="179"/>
    </row>
    <row r="2" spans="1:17" ht="14.25" thickBot="1">
      <c r="A2" s="268"/>
      <c r="B2" s="268"/>
      <c r="C2" s="179"/>
      <c r="D2" s="179"/>
      <c r="E2" s="179"/>
      <c r="F2" s="179"/>
      <c r="G2" s="179"/>
      <c r="H2" s="179"/>
      <c r="I2" s="179"/>
      <c r="J2" s="179"/>
      <c r="K2" s="179"/>
      <c r="L2" s="179"/>
      <c r="M2" s="179"/>
      <c r="N2" s="179"/>
      <c r="O2" s="179"/>
      <c r="Q2" s="170" t="s">
        <v>105</v>
      </c>
    </row>
    <row r="3" spans="1:29" ht="18" thickBot="1">
      <c r="A3" s="59" t="s">
        <v>45</v>
      </c>
      <c r="B3" s="60" t="s">
        <v>46</v>
      </c>
      <c r="C3" s="61" t="s">
        <v>1</v>
      </c>
      <c r="D3" s="62" t="s">
        <v>2</v>
      </c>
      <c r="E3" s="62" t="s">
        <v>3</v>
      </c>
      <c r="F3" s="62" t="s">
        <v>4</v>
      </c>
      <c r="G3" s="62" t="s">
        <v>5</v>
      </c>
      <c r="H3" s="63" t="s">
        <v>6</v>
      </c>
      <c r="I3" s="62" t="s">
        <v>7</v>
      </c>
      <c r="J3" s="62" t="s">
        <v>8</v>
      </c>
      <c r="K3" s="62" t="s">
        <v>9</v>
      </c>
      <c r="L3" s="62" t="s">
        <v>10</v>
      </c>
      <c r="M3" s="62" t="s">
        <v>11</v>
      </c>
      <c r="N3" s="64" t="s">
        <v>12</v>
      </c>
      <c r="O3" s="160" t="s">
        <v>132</v>
      </c>
      <c r="Q3" s="269" t="s">
        <v>106</v>
      </c>
      <c r="R3" s="269" t="s">
        <v>107</v>
      </c>
      <c r="S3" s="269" t="s">
        <v>108</v>
      </c>
      <c r="T3" s="269" t="s">
        <v>109</v>
      </c>
      <c r="U3" s="269" t="s">
        <v>110</v>
      </c>
      <c r="V3" s="269" t="s">
        <v>111</v>
      </c>
      <c r="W3" s="269" t="s">
        <v>113</v>
      </c>
      <c r="X3" s="269" t="s">
        <v>114</v>
      </c>
      <c r="Y3" s="269" t="s">
        <v>115</v>
      </c>
      <c r="Z3" s="269" t="s">
        <v>116</v>
      </c>
      <c r="AA3" s="269" t="s">
        <v>117</v>
      </c>
      <c r="AB3" s="269" t="s">
        <v>118</v>
      </c>
      <c r="AC3" s="269" t="s">
        <v>119</v>
      </c>
    </row>
    <row r="4" spans="1:29" ht="13.5" customHeight="1" thickTop="1">
      <c r="A4" s="65"/>
      <c r="B4" s="270" t="s">
        <v>49</v>
      </c>
      <c r="C4" s="163">
        <f>IF('5 県北'!C49="","",'5 県北'!C49)</f>
        <v>306</v>
      </c>
      <c r="D4" s="182">
        <f>IF('5 県北'!D49="","",'5 県北'!D49)</f>
        <v>390</v>
      </c>
      <c r="E4" s="182">
        <f>IF('5 県北'!E49="","",'5 県北'!E49)</f>
        <v>369</v>
      </c>
      <c r="F4" s="182">
        <f>IF('5 県北'!F49="","",'5 県北'!F49)</f>
        <v>344</v>
      </c>
      <c r="G4" s="182">
        <f>IF('5 県北'!G49="","",'5 県北'!G49)</f>
        <v>308</v>
      </c>
      <c r="H4" s="182">
        <f>IF('5 県北'!H49="","",'5 県北'!H49)</f>
        <v>606</v>
      </c>
      <c r="I4" s="182">
        <f>IF('5 県北'!I49="","",'5 県北'!I49)</f>
        <v>329</v>
      </c>
      <c r="J4" s="182">
        <f>IF('5 県北'!J49="","",'5 県北'!J49)</f>
        <v>284</v>
      </c>
      <c r="K4" s="182">
        <f>IF('5 県北'!K49="","",'5 県北'!K49)</f>
        <v>317</v>
      </c>
      <c r="L4" s="182">
        <f>IF('5 県北'!L49="","",'5 県北'!L49)</f>
        <v>269</v>
      </c>
      <c r="M4" s="182">
        <f>IF('5 県北'!M49="","",'5 県北'!M49)</f>
        <v>274</v>
      </c>
      <c r="N4" s="183">
        <f>IF('5 県北'!N49="","",'5 県北'!N49)</f>
        <v>268</v>
      </c>
      <c r="O4" s="210">
        <f>SUM(C4:N4)</f>
        <v>4064</v>
      </c>
      <c r="Q4" s="170">
        <f>IF('5 県北'!C49="","",'5 県北'!C9+'5 県北'!C29+'5 県北'!C34+'5 県北'!C39+'5 県北'!C44)</f>
        <v>89</v>
      </c>
      <c r="R4" s="170">
        <f>IF('5 県北'!D49="","",'5 県北'!D9+'5 県北'!D29+'5 県北'!D34+'5 県北'!D39+'5 県北'!D44)</f>
        <v>64</v>
      </c>
      <c r="S4" s="170">
        <f>IF('5 県北'!E49="","",'5 県北'!E9+'5 県北'!E29+'5 県北'!E34+'5 県北'!E39+'5 県北'!E44)</f>
        <v>109</v>
      </c>
      <c r="T4" s="170">
        <f>IF('5 県北'!F49="","",'5 県北'!F9+'5 県北'!F29+'5 県北'!F34+'5 県北'!F39+'5 県北'!F44)</f>
        <v>123</v>
      </c>
      <c r="U4" s="170">
        <f>IF('5 県北'!G49="","",'5 県北'!G9+'5 県北'!G29+'5 県北'!G34+'5 県北'!G39+'5 県北'!G44)</f>
        <v>69</v>
      </c>
      <c r="V4" s="170">
        <f>IF('5 県北'!H49="","",'5 県北'!H9+'5 県北'!H29+'5 県北'!H34+'5 県北'!H39+'5 県北'!H44)</f>
        <v>78</v>
      </c>
      <c r="W4" s="170">
        <f>IF('5 県北'!I49="","",'5 県北'!I9+'5 県北'!I29+'5 県北'!I34+'5 県北'!I39+'5 県北'!I44)</f>
        <v>80</v>
      </c>
      <c r="X4" s="170">
        <f>IF('5 県北'!J49="","",'5 県北'!J9+'5 県北'!J29+'5 県北'!J34+'5 県北'!J39+'5 県北'!J44)</f>
        <v>91</v>
      </c>
      <c r="Y4" s="170">
        <f>IF('5 県北'!K4="","",'5 県北'!K9+'5 県北'!K29+'5 県北'!K34+'5 県北'!K39+'5 県北'!K44)</f>
        <v>97</v>
      </c>
      <c r="Z4" s="170">
        <f>IF('5 県北'!L49="","",'5 県北'!L9+'5 県北'!L29+'5 県北'!L34+'5 県北'!L39+'5 県北'!L44)</f>
        <v>49</v>
      </c>
      <c r="AA4" s="170">
        <f>IF('5 県北'!M49="","",'5 県北'!M9+'5 県北'!M29+'5 県北'!M34+'5 県北'!M39+'5 県北'!M44)</f>
        <v>76</v>
      </c>
      <c r="AB4" s="170">
        <f>IF('5 県北'!N49="","",'5 県北'!N9+'5 県北'!N29+'5 県北'!N34+'5 県北'!N39+'5 県北'!N44)</f>
        <v>92</v>
      </c>
      <c r="AC4" s="271">
        <f>SUM(Q4:AB4)</f>
        <v>1017</v>
      </c>
    </row>
    <row r="5" spans="1:15" ht="13.5" customHeight="1">
      <c r="A5" s="66"/>
      <c r="B5" s="272" t="s">
        <v>50</v>
      </c>
      <c r="C5" s="164">
        <f>IF('5 県北'!C50="","",'5 県北'!C50)</f>
        <v>163</v>
      </c>
      <c r="D5" s="186">
        <f>IF('5 県北'!D50="","",'5 県北'!D50)</f>
        <v>173</v>
      </c>
      <c r="E5" s="186">
        <f>IF('5 県北'!E50="","",'5 県北'!E50)</f>
        <v>240</v>
      </c>
      <c r="F5" s="186">
        <f>IF('5 県北'!F50="","",'5 県北'!F50)</f>
        <v>173</v>
      </c>
      <c r="G5" s="186">
        <f>IF('5 県北'!G50="","",'5 県北'!G50)</f>
        <v>165</v>
      </c>
      <c r="H5" s="186">
        <f>IF('5 県北'!H50="","",'5 県北'!H50)</f>
        <v>177</v>
      </c>
      <c r="I5" s="186">
        <f>IF('5 県北'!I50="","",'5 県北'!I50)</f>
        <v>155</v>
      </c>
      <c r="J5" s="186">
        <f>IF('5 県北'!J50="","",'5 県北'!J50)</f>
        <v>173</v>
      </c>
      <c r="K5" s="186">
        <f>IF('5 県北'!K50="","",'5 県北'!K50)</f>
        <v>180</v>
      </c>
      <c r="L5" s="186">
        <f>IF('5 県北'!L50="","",'5 県北'!L50)</f>
        <v>115</v>
      </c>
      <c r="M5" s="186">
        <f>IF('5 県北'!M50="","",'5 県北'!M50)</f>
        <v>123</v>
      </c>
      <c r="N5" s="218">
        <f>IF('5 県北'!N50="","",'5 県北'!N50)</f>
        <v>138</v>
      </c>
      <c r="O5" s="211">
        <f aca="true" t="shared" si="0" ref="O5:O33">SUM(C5:N5)</f>
        <v>1975</v>
      </c>
    </row>
    <row r="6" spans="1:15" ht="13.5" customHeight="1">
      <c r="A6" s="67" t="s">
        <v>133</v>
      </c>
      <c r="B6" s="272" t="s">
        <v>51</v>
      </c>
      <c r="C6" s="164">
        <f>IF('5 県北'!C51="","",'5 県北'!C51)</f>
        <v>48</v>
      </c>
      <c r="D6" s="186">
        <f>IF('5 県北'!D51="","",'5 県北'!D51)</f>
        <v>130</v>
      </c>
      <c r="E6" s="186">
        <f>IF('5 県北'!E51="","",'5 県北'!E51)</f>
        <v>100</v>
      </c>
      <c r="F6" s="186">
        <f>IF('5 県北'!F51="","",'5 県北'!F51)</f>
        <v>121</v>
      </c>
      <c r="G6" s="186">
        <f>IF('5 県北'!G51="","",'5 県北'!G51)</f>
        <v>100</v>
      </c>
      <c r="H6" s="186">
        <f>IF('5 県北'!H51="","",'5 県北'!H51)</f>
        <v>408</v>
      </c>
      <c r="I6" s="186">
        <f>IF('5 県北'!I51="","",'5 県北'!I51)</f>
        <v>135</v>
      </c>
      <c r="J6" s="186">
        <f>IF('5 県北'!J51="","",'5 県北'!J51)</f>
        <v>87</v>
      </c>
      <c r="K6" s="186">
        <f>IF('5 県北'!K51="","",'5 県北'!K51)</f>
        <v>85</v>
      </c>
      <c r="L6" s="186">
        <f>IF('5 県北'!L51="","",'5 県北'!L51)</f>
        <v>83</v>
      </c>
      <c r="M6" s="186">
        <f>IF('5 県北'!M51="","",'5 県北'!M51)</f>
        <v>100</v>
      </c>
      <c r="N6" s="218">
        <f>IF('5 県北'!N51="","",'5 県北'!N51)</f>
        <v>79</v>
      </c>
      <c r="O6" s="211">
        <f t="shared" si="0"/>
        <v>1476</v>
      </c>
    </row>
    <row r="7" spans="1:15" ht="13.5" customHeight="1">
      <c r="A7" s="67"/>
      <c r="B7" s="272" t="s">
        <v>79</v>
      </c>
      <c r="C7" s="164">
        <f>IF('5 県北'!C52="","",'5 県北'!C52)</f>
        <v>1</v>
      </c>
      <c r="D7" s="186">
        <f>IF('5 県北'!D52="","",'5 県北'!D52)</f>
        <v>0</v>
      </c>
      <c r="E7" s="186">
        <f>IF('5 県北'!E52="","",'5 県北'!E52)</f>
        <v>0</v>
      </c>
      <c r="F7" s="186">
        <f>IF('5 県北'!F52="","",'5 県北'!F52)</f>
        <v>1</v>
      </c>
      <c r="G7" s="186">
        <f>IF('5 県北'!G52="","",'5 県北'!G52)</f>
        <v>0</v>
      </c>
      <c r="H7" s="186">
        <f>IF('5 県北'!H52="","",'5 県北'!H52)</f>
        <v>0</v>
      </c>
      <c r="I7" s="186">
        <f>IF('5 県北'!I52="","",'5 県北'!I52)</f>
        <v>1</v>
      </c>
      <c r="J7" s="186">
        <f>IF('5 県北'!J52="","",'5 県北'!J52)</f>
        <v>1</v>
      </c>
      <c r="K7" s="186">
        <f>IF('5 県北'!K52="","",'5 県北'!K52)</f>
        <v>2</v>
      </c>
      <c r="L7" s="186">
        <f>IF('5 県北'!L52="","",'5 県北'!L52)</f>
        <v>0</v>
      </c>
      <c r="M7" s="186">
        <f>IF('5 県北'!M52="","",'5 県北'!M52)</f>
        <v>23</v>
      </c>
      <c r="N7" s="218">
        <f>IF('5 県北'!N52="","",'5 県北'!N52)</f>
        <v>0</v>
      </c>
      <c r="O7" s="211">
        <f t="shared" si="0"/>
        <v>29</v>
      </c>
    </row>
    <row r="8" spans="1:15" ht="13.5" customHeight="1" thickBot="1">
      <c r="A8" s="68"/>
      <c r="B8" s="273" t="s">
        <v>52</v>
      </c>
      <c r="C8" s="165">
        <f>IF('5 県北'!C53="","",'5 県北'!C53)</f>
        <v>94</v>
      </c>
      <c r="D8" s="220">
        <f>IF('5 県北'!D53="","",'5 県北'!D53)</f>
        <v>87</v>
      </c>
      <c r="E8" s="220">
        <f>IF('5 県北'!E53="","",'5 県北'!E53)</f>
        <v>29</v>
      </c>
      <c r="F8" s="220">
        <f>IF('5 県北'!F53="","",'5 県北'!F53)</f>
        <v>49</v>
      </c>
      <c r="G8" s="220">
        <f>IF('5 県北'!G53="","",'5 県北'!G53)</f>
        <v>43</v>
      </c>
      <c r="H8" s="220">
        <f>IF('5 県北'!H53="","",'5 県北'!H53)</f>
        <v>21</v>
      </c>
      <c r="I8" s="220">
        <f>IF('5 県北'!I53="","",'5 県北'!I53)</f>
        <v>38</v>
      </c>
      <c r="J8" s="220">
        <f>IF('5 県北'!J53="","",'5 県北'!J53)</f>
        <v>23</v>
      </c>
      <c r="K8" s="220">
        <f>IF('5 県北'!K53="","",'5 県北'!K53)</f>
        <v>50</v>
      </c>
      <c r="L8" s="220">
        <f>IF('5 県北'!L53="","",'5 県北'!L53)</f>
        <v>71</v>
      </c>
      <c r="M8" s="220">
        <f>IF('5 県北'!M53="","",'5 県北'!M53)</f>
        <v>28</v>
      </c>
      <c r="N8" s="221">
        <f>IF('5 県北'!N53="","",'5 県北'!N53)</f>
        <v>51</v>
      </c>
      <c r="O8" s="222">
        <f t="shared" si="0"/>
        <v>584</v>
      </c>
    </row>
    <row r="9" spans="1:29" ht="13.5" customHeight="1" thickTop="1">
      <c r="A9" s="829" t="s">
        <v>53</v>
      </c>
      <c r="B9" s="274" t="s">
        <v>49</v>
      </c>
      <c r="C9" s="163">
        <f>IF('6 県央'!C34="","",'6 県央'!C34)</f>
        <v>383</v>
      </c>
      <c r="D9" s="182">
        <f>IF('6 県央'!D34="","",'6 県央'!D34)</f>
        <v>327</v>
      </c>
      <c r="E9" s="182">
        <f>IF('6 県央'!E34="","",'6 県央'!E34)</f>
        <v>230</v>
      </c>
      <c r="F9" s="182">
        <f>IF('6 県央'!F34="","",'6 県央'!F34)</f>
        <v>197</v>
      </c>
      <c r="G9" s="182">
        <f>IF('6 県央'!G34="","",'6 県央'!G34)</f>
        <v>313</v>
      </c>
      <c r="H9" s="182">
        <f>IF('6 県央'!H34="","",'6 県央'!H34)</f>
        <v>311</v>
      </c>
      <c r="I9" s="182">
        <f>IF('6 県央'!I34="","",'6 県央'!I34)</f>
        <v>379</v>
      </c>
      <c r="J9" s="182">
        <f>IF('6 県央'!J34="","",'6 県央'!J34)</f>
        <v>287</v>
      </c>
      <c r="K9" s="182">
        <f>IF('6 県央'!K34="","",'6 県央'!K34)</f>
        <v>339</v>
      </c>
      <c r="L9" s="182">
        <f>IF('6 県央'!L34="","",'6 県央'!L34)</f>
        <v>202</v>
      </c>
      <c r="M9" s="182">
        <f>IF('6 県央'!M34="","",'6 県央'!M34)</f>
        <v>335</v>
      </c>
      <c r="N9" s="183">
        <f>IF('6 県央'!N34="","",'6 県央'!N34)</f>
        <v>331</v>
      </c>
      <c r="O9" s="224">
        <f t="shared" si="0"/>
        <v>3634</v>
      </c>
      <c r="Q9" s="275">
        <f>IF('6 県央'!C34="","",'6 県央'!C9+'6 県央'!C14+'6 県央'!C19+'6 県央'!C24+'6 県央'!C29)</f>
        <v>137</v>
      </c>
      <c r="R9" s="275">
        <f>IF('6 県央'!D34="","",'6 県央'!D9+'6 県央'!D14+'6 県央'!D19+'6 県央'!D24+'6 県央'!D29)</f>
        <v>83</v>
      </c>
      <c r="S9" s="275">
        <f>IF('6 県央'!E34="","",'6 県央'!E9+'6 県央'!E14+'6 県央'!E19+'6 県央'!E24+'6 県央'!E29)</f>
        <v>81</v>
      </c>
      <c r="T9" s="275">
        <f>IF('6 県央'!F34="","",'6 県央'!F9+'6 県央'!F14+'6 県央'!F19+'6 県央'!F24+'6 県央'!F29)</f>
        <v>87</v>
      </c>
      <c r="U9" s="275">
        <f>IF('6 県央'!G34="","",'6 県央'!G9+'6 県央'!G14+'6 県央'!G19+'6 県央'!G24+'6 県央'!G29)</f>
        <v>76</v>
      </c>
      <c r="V9" s="275">
        <f>IF('6 県央'!H34="","",'6 県央'!H9+'6 県央'!H14+'6 県央'!H19+'6 県央'!H24+'6 県央'!H29)</f>
        <v>131</v>
      </c>
      <c r="W9" s="275">
        <f>IF('6 県央'!I34="","",'6 県央'!I9+'6 県央'!I14+'6 県央'!I19+'6 県央'!I24+'6 県央'!I29)</f>
        <v>97</v>
      </c>
      <c r="X9" s="275">
        <f>IF('6 県央'!J34="","",'6 県央'!J9+'6 県央'!J14+'6 県央'!J19+'6 県央'!J24+'6 県央'!J29)</f>
        <v>83</v>
      </c>
      <c r="Y9" s="275">
        <f>IF('6 県央'!K34="","",'6 県央'!K9+'6 県央'!K14+'6 県央'!K19+'6 県央'!K24+'6 県央'!K29)</f>
        <v>97</v>
      </c>
      <c r="Z9" s="275">
        <f>IF('6 県央'!L34="","",'6 県央'!L9+'6 県央'!L14+'6 県央'!L19+'6 県央'!L24+'6 県央'!L29)</f>
        <v>58</v>
      </c>
      <c r="AA9" s="275">
        <f>IF('6 県央'!M34="","",'6 県央'!M9+'6 県央'!M14+'6 県央'!M19+'6 県央'!M24+'6 県央'!M29)</f>
        <v>76</v>
      </c>
      <c r="AB9" s="275">
        <f>IF('6 県央'!N34="","",'6 県央'!N9+'6 県央'!N14+'6 県央'!N19+'6 県央'!N24+'6 県央'!N29)</f>
        <v>171</v>
      </c>
      <c r="AC9" s="271">
        <f>SUM(Q9:AB9)</f>
        <v>1177</v>
      </c>
    </row>
    <row r="10" spans="1:15" ht="13.5" customHeight="1">
      <c r="A10" s="830"/>
      <c r="B10" s="272" t="s">
        <v>50</v>
      </c>
      <c r="C10" s="164">
        <f>IF('6 県央'!C35="","",'6 県央'!C35)</f>
        <v>142</v>
      </c>
      <c r="D10" s="186">
        <f>IF('6 県央'!D35="","",'6 県央'!D35)</f>
        <v>133</v>
      </c>
      <c r="E10" s="186">
        <f>IF('6 県央'!E35="","",'6 県央'!E35)</f>
        <v>156</v>
      </c>
      <c r="F10" s="186">
        <f>IF('6 県央'!F35="","",'6 県央'!F35)</f>
        <v>104</v>
      </c>
      <c r="G10" s="186">
        <f>IF('6 県央'!G35="","",'6 県央'!G35)</f>
        <v>123</v>
      </c>
      <c r="H10" s="186">
        <f>IF('6 県央'!H35="","",'6 県央'!H35)</f>
        <v>143</v>
      </c>
      <c r="I10" s="186">
        <f>IF('6 県央'!I35="","",'6 県央'!I35)</f>
        <v>182</v>
      </c>
      <c r="J10" s="186">
        <f>IF('6 県央'!J35="","",'6 県央'!J35)</f>
        <v>128</v>
      </c>
      <c r="K10" s="186">
        <f>IF('6 県央'!K35="","",'6 県央'!K35)</f>
        <v>124</v>
      </c>
      <c r="L10" s="186">
        <f>IF('6 県央'!L35="","",'6 県央'!L35)</f>
        <v>111</v>
      </c>
      <c r="M10" s="186">
        <f>IF('6 県央'!M35="","",'6 県央'!M35)</f>
        <v>176</v>
      </c>
      <c r="N10" s="218">
        <f>IF('6 県央'!N35="","",'6 県央'!N35)</f>
        <v>99</v>
      </c>
      <c r="O10" s="211">
        <f t="shared" si="0"/>
        <v>1621</v>
      </c>
    </row>
    <row r="11" spans="1:15" ht="13.5" customHeight="1">
      <c r="A11" s="830"/>
      <c r="B11" s="272" t="s">
        <v>51</v>
      </c>
      <c r="C11" s="164">
        <f>IF('6 県央'!C36="","",'6 県央'!C36)</f>
        <v>164</v>
      </c>
      <c r="D11" s="186">
        <f>IF('6 県央'!D36="","",'6 県央'!D36)</f>
        <v>152</v>
      </c>
      <c r="E11" s="186">
        <f>IF('6 県央'!E36="","",'6 県央'!E36)</f>
        <v>41</v>
      </c>
      <c r="F11" s="186">
        <f>IF('6 県央'!F36="","",'6 県央'!F36)</f>
        <v>70</v>
      </c>
      <c r="G11" s="186">
        <f>IF('6 県央'!G36="","",'6 県央'!G36)</f>
        <v>156</v>
      </c>
      <c r="H11" s="186">
        <f>IF('6 県央'!H36="","",'6 県央'!H36)</f>
        <v>108</v>
      </c>
      <c r="I11" s="186">
        <f>IF('6 県央'!I36="","",'6 県央'!I36)</f>
        <v>152</v>
      </c>
      <c r="J11" s="186">
        <f>IF('6 県央'!J36="","",'6 県央'!J36)</f>
        <v>121</v>
      </c>
      <c r="K11" s="186">
        <f>IF('6 県央'!K36="","",'6 県央'!K36)</f>
        <v>188</v>
      </c>
      <c r="L11" s="186">
        <f>IF('6 県央'!L36="","",'6 県央'!L36)</f>
        <v>62</v>
      </c>
      <c r="M11" s="186">
        <f>IF('6 県央'!M36="","",'6 県央'!M36)</f>
        <v>110</v>
      </c>
      <c r="N11" s="218">
        <f>IF('6 県央'!N36="","",'6 県央'!N36)</f>
        <v>179</v>
      </c>
      <c r="O11" s="211">
        <f t="shared" si="0"/>
        <v>1503</v>
      </c>
    </row>
    <row r="12" spans="1:15" ht="13.5" customHeight="1">
      <c r="A12" s="67"/>
      <c r="B12" s="272" t="s">
        <v>79</v>
      </c>
      <c r="C12" s="164">
        <f>IF('6 県央'!C37="","",'6 県央'!C37)</f>
        <v>1</v>
      </c>
      <c r="D12" s="186">
        <f>IF('6 県央'!D37="","",'6 県央'!D37)</f>
        <v>0</v>
      </c>
      <c r="E12" s="186">
        <f>IF('6 県央'!E37="","",'6 県央'!E37)</f>
        <v>0</v>
      </c>
      <c r="F12" s="186">
        <f>IF('6 県央'!F37="","",'6 県央'!F37)</f>
        <v>0</v>
      </c>
      <c r="G12" s="186">
        <f>IF('6 県央'!G37="","",'6 県央'!G37)</f>
        <v>0</v>
      </c>
      <c r="H12" s="186">
        <f>IF('6 県央'!H37="","",'6 県央'!H37)</f>
        <v>0</v>
      </c>
      <c r="I12" s="186">
        <f>IF('6 県央'!I37="","",'6 県央'!I37)</f>
        <v>0</v>
      </c>
      <c r="J12" s="186">
        <f>IF('6 県央'!J37="","",'6 県央'!J37)</f>
        <v>7</v>
      </c>
      <c r="K12" s="186">
        <f>IF('6 県央'!K37="","",'6 県央'!K37)</f>
        <v>5</v>
      </c>
      <c r="L12" s="186">
        <f>IF('6 県央'!L37="","",'6 県央'!L37)</f>
        <v>1</v>
      </c>
      <c r="M12" s="186">
        <f>IF('6 県央'!M37="","",'6 県央'!M37)</f>
        <v>1</v>
      </c>
      <c r="N12" s="218">
        <f>IF('6 県央'!N37="","",'6 県央'!N37)</f>
        <v>0</v>
      </c>
      <c r="O12" s="211">
        <f t="shared" si="0"/>
        <v>15</v>
      </c>
    </row>
    <row r="13" spans="1:15" ht="13.5" customHeight="1" thickBot="1">
      <c r="A13" s="67"/>
      <c r="B13" s="276" t="s">
        <v>52</v>
      </c>
      <c r="C13" s="165">
        <f>IF('6 県央'!C38="","",'6 県央'!C38)</f>
        <v>76</v>
      </c>
      <c r="D13" s="220">
        <f>IF('6 県央'!D38="","",'6 県央'!D38)</f>
        <v>42</v>
      </c>
      <c r="E13" s="220">
        <f>IF('6 県央'!E38="","",'6 県央'!E38)</f>
        <v>33</v>
      </c>
      <c r="F13" s="220">
        <f>IF('6 県央'!F38="","",'6 県央'!F38)</f>
        <v>23</v>
      </c>
      <c r="G13" s="220">
        <f>IF('6 県央'!G38="","",'6 県央'!G38)</f>
        <v>34</v>
      </c>
      <c r="H13" s="220">
        <f>IF('6 県央'!H38="","",'6 県央'!H38)</f>
        <v>60</v>
      </c>
      <c r="I13" s="220">
        <f>IF('6 県央'!I38="","",'6 県央'!I38)</f>
        <v>45</v>
      </c>
      <c r="J13" s="220">
        <f>IF('6 県央'!J38="","",'6 県央'!J38)</f>
        <v>31</v>
      </c>
      <c r="K13" s="220">
        <f>IF('6 県央'!K38="","",'6 県央'!K38)</f>
        <v>22</v>
      </c>
      <c r="L13" s="220">
        <f>IF('6 県央'!L38="","",'6 県央'!L38)</f>
        <v>28</v>
      </c>
      <c r="M13" s="220">
        <f>IF('6 県央'!M38="","",'6 県央'!M38)</f>
        <v>48</v>
      </c>
      <c r="N13" s="221">
        <f>IF('6 県央'!N38="","",'6 県央'!N38)</f>
        <v>53</v>
      </c>
      <c r="O13" s="222">
        <f t="shared" si="0"/>
        <v>495</v>
      </c>
    </row>
    <row r="14" spans="1:29" ht="13.5" customHeight="1" thickTop="1">
      <c r="A14" s="829" t="s">
        <v>54</v>
      </c>
      <c r="B14" s="270" t="s">
        <v>49</v>
      </c>
      <c r="C14" s="163">
        <f>IF('7 鹿行'!C29="","",'7 鹿行'!C29)</f>
        <v>187</v>
      </c>
      <c r="D14" s="182">
        <f>IF('7 鹿行'!D29="","",'7 鹿行'!D29)</f>
        <v>137</v>
      </c>
      <c r="E14" s="182">
        <f>IF('7 鹿行'!E29="","",'7 鹿行'!E29)</f>
        <v>164</v>
      </c>
      <c r="F14" s="182">
        <f>IF('7 鹿行'!F29="","",'7 鹿行'!F29)</f>
        <v>190</v>
      </c>
      <c r="G14" s="182">
        <f>IF('7 鹿行'!G29="","",'7 鹿行'!G29)</f>
        <v>311</v>
      </c>
      <c r="H14" s="182">
        <f>IF('7 鹿行'!H29="","",'7 鹿行'!H29)</f>
        <v>209</v>
      </c>
      <c r="I14" s="182">
        <f>IF('7 鹿行'!I29="","",'7 鹿行'!I29)</f>
        <v>145</v>
      </c>
      <c r="J14" s="182">
        <f>IF('7 鹿行'!J29="","",'7 鹿行'!J29)</f>
        <v>132</v>
      </c>
      <c r="K14" s="182">
        <f>IF('7 鹿行'!K29="","",'7 鹿行'!K29)</f>
        <v>138</v>
      </c>
      <c r="L14" s="182">
        <f>IF('7 鹿行'!L29="","",'7 鹿行'!L29)</f>
        <v>105</v>
      </c>
      <c r="M14" s="182">
        <f>IF('7 鹿行'!M29="","",'7 鹿行'!M29)</f>
        <v>219</v>
      </c>
      <c r="N14" s="183">
        <f>IF('7 鹿行'!N29="","",'7 鹿行'!N29)</f>
        <v>173</v>
      </c>
      <c r="O14" s="224">
        <f t="shared" si="0"/>
        <v>2110</v>
      </c>
      <c r="Q14" s="170">
        <f>'7 鹿行'!C29</f>
        <v>187</v>
      </c>
      <c r="R14" s="170">
        <f>'7 鹿行'!D29</f>
        <v>137</v>
      </c>
      <c r="S14" s="170">
        <f>'7 鹿行'!E29</f>
        <v>164</v>
      </c>
      <c r="T14" s="170">
        <f>'7 鹿行'!F29</f>
        <v>190</v>
      </c>
      <c r="U14" s="170">
        <f>'7 鹿行'!G29</f>
        <v>311</v>
      </c>
      <c r="V14" s="170">
        <f>'7 鹿行'!H29</f>
        <v>209</v>
      </c>
      <c r="W14" s="170">
        <f>'7 鹿行'!I29</f>
        <v>145</v>
      </c>
      <c r="X14" s="170">
        <f>'7 鹿行'!J29</f>
        <v>132</v>
      </c>
      <c r="Y14" s="170">
        <f>'7 鹿行'!K29</f>
        <v>138</v>
      </c>
      <c r="Z14" s="170">
        <f>'7 鹿行'!L29</f>
        <v>105</v>
      </c>
      <c r="AA14" s="170">
        <f>'7 鹿行'!M29</f>
        <v>219</v>
      </c>
      <c r="AB14" s="170">
        <f>'7 鹿行'!N29</f>
        <v>173</v>
      </c>
      <c r="AC14" s="271">
        <f>SUM(Q14:AB14)</f>
        <v>2110</v>
      </c>
    </row>
    <row r="15" spans="1:15" ht="13.5" customHeight="1">
      <c r="A15" s="830"/>
      <c r="B15" s="272" t="s">
        <v>50</v>
      </c>
      <c r="C15" s="164">
        <f>IF('7 鹿行'!C30="","",'7 鹿行'!C30)</f>
        <v>87</v>
      </c>
      <c r="D15" s="186">
        <f>IF('7 鹿行'!D30="","",'7 鹿行'!D30)</f>
        <v>79</v>
      </c>
      <c r="E15" s="186">
        <f>IF('7 鹿行'!E30="","",'7 鹿行'!E30)</f>
        <v>81</v>
      </c>
      <c r="F15" s="186">
        <f>IF('7 鹿行'!F30="","",'7 鹿行'!F30)</f>
        <v>104</v>
      </c>
      <c r="G15" s="186">
        <f>IF('7 鹿行'!G30="","",'7 鹿行'!G30)</f>
        <v>62</v>
      </c>
      <c r="H15" s="186">
        <f>IF('7 鹿行'!H30="","",'7 鹿行'!H30)</f>
        <v>93</v>
      </c>
      <c r="I15" s="186">
        <f>IF('7 鹿行'!I30="","",'7 鹿行'!I30)</f>
        <v>57</v>
      </c>
      <c r="J15" s="186">
        <f>IF('7 鹿行'!J30="","",'7 鹿行'!J30)</f>
        <v>86</v>
      </c>
      <c r="K15" s="186">
        <f>IF('7 鹿行'!K30="","",'7 鹿行'!K30)</f>
        <v>67</v>
      </c>
      <c r="L15" s="186">
        <f>IF('7 鹿行'!L30="","",'7 鹿行'!L30)</f>
        <v>53</v>
      </c>
      <c r="M15" s="186">
        <f>IF('7 鹿行'!M30="","",'7 鹿行'!M30)</f>
        <v>78</v>
      </c>
      <c r="N15" s="218">
        <f>IF('7 鹿行'!N30="","",'7 鹿行'!N30)</f>
        <v>93</v>
      </c>
      <c r="O15" s="211">
        <f t="shared" si="0"/>
        <v>940</v>
      </c>
    </row>
    <row r="16" spans="1:15" ht="13.5" customHeight="1">
      <c r="A16" s="830"/>
      <c r="B16" s="272" t="s">
        <v>51</v>
      </c>
      <c r="C16" s="164">
        <f>IF('7 鹿行'!C31="","",'7 鹿行'!C31)</f>
        <v>93</v>
      </c>
      <c r="D16" s="186">
        <f>IF('7 鹿行'!D31="","",'7 鹿行'!D31)</f>
        <v>39</v>
      </c>
      <c r="E16" s="186">
        <f>IF('7 鹿行'!E31="","",'7 鹿行'!E31)</f>
        <v>60</v>
      </c>
      <c r="F16" s="186">
        <f>IF('7 鹿行'!F31="","",'7 鹿行'!F31)</f>
        <v>79</v>
      </c>
      <c r="G16" s="186">
        <f>IF('7 鹿行'!G31="","",'7 鹿行'!G31)</f>
        <v>139</v>
      </c>
      <c r="H16" s="186">
        <f>IF('7 鹿行'!H31="","",'7 鹿行'!H31)</f>
        <v>103</v>
      </c>
      <c r="I16" s="186">
        <f>IF('7 鹿行'!I31="","",'7 鹿行'!I31)</f>
        <v>73</v>
      </c>
      <c r="J16" s="186">
        <f>IF('7 鹿行'!J31="","",'7 鹿行'!J31)</f>
        <v>43</v>
      </c>
      <c r="K16" s="186">
        <f>IF('7 鹿行'!K31="","",'7 鹿行'!K31)</f>
        <v>69</v>
      </c>
      <c r="L16" s="186">
        <f>IF('7 鹿行'!L31="","",'7 鹿行'!L31)</f>
        <v>38</v>
      </c>
      <c r="M16" s="186">
        <f>IF('7 鹿行'!M31="","",'7 鹿行'!M31)</f>
        <v>80</v>
      </c>
      <c r="N16" s="218">
        <f>IF('7 鹿行'!N31="","",'7 鹿行'!N31)</f>
        <v>53</v>
      </c>
      <c r="O16" s="211">
        <f t="shared" si="0"/>
        <v>869</v>
      </c>
    </row>
    <row r="17" spans="1:15" ht="13.5" customHeight="1">
      <c r="A17" s="67"/>
      <c r="B17" s="272" t="s">
        <v>79</v>
      </c>
      <c r="C17" s="164">
        <f>IF('7 鹿行'!C32="","",'7 鹿行'!C32)</f>
        <v>0</v>
      </c>
      <c r="D17" s="186">
        <f>IF('7 鹿行'!D32="","",'7 鹿行'!D32)</f>
        <v>0</v>
      </c>
      <c r="E17" s="186">
        <f>IF('7 鹿行'!E32="","",'7 鹿行'!E32)</f>
        <v>0</v>
      </c>
      <c r="F17" s="186">
        <f>IF('7 鹿行'!F32="","",'7 鹿行'!F32)</f>
        <v>0</v>
      </c>
      <c r="G17" s="186">
        <f>IF('7 鹿行'!G32="","",'7 鹿行'!G32)</f>
        <v>97</v>
      </c>
      <c r="H17" s="186">
        <f>IF('7 鹿行'!H32="","",'7 鹿行'!H32)</f>
        <v>1</v>
      </c>
      <c r="I17" s="186">
        <f>IF('7 鹿行'!I32="","",'7 鹿行'!I32)</f>
        <v>0</v>
      </c>
      <c r="J17" s="186">
        <f>IF('7 鹿行'!J32="","",'7 鹿行'!J32)</f>
        <v>0</v>
      </c>
      <c r="K17" s="186">
        <f>IF('7 鹿行'!K32="","",'7 鹿行'!K32)</f>
        <v>1</v>
      </c>
      <c r="L17" s="186">
        <f>IF('7 鹿行'!L32="","",'7 鹿行'!L32)</f>
        <v>0</v>
      </c>
      <c r="M17" s="186">
        <f>IF('7 鹿行'!M32="","",'7 鹿行'!M32)</f>
        <v>51</v>
      </c>
      <c r="N17" s="218">
        <f>IF('7 鹿行'!N32="","",'7 鹿行'!N32)</f>
        <v>16</v>
      </c>
      <c r="O17" s="211">
        <f t="shared" si="0"/>
        <v>166</v>
      </c>
    </row>
    <row r="18" spans="1:15" ht="13.5" customHeight="1" thickBot="1">
      <c r="A18" s="68"/>
      <c r="B18" s="273" t="s">
        <v>52</v>
      </c>
      <c r="C18" s="165">
        <f>IF('7 鹿行'!C33="","",'7 鹿行'!C33)</f>
        <v>7</v>
      </c>
      <c r="D18" s="220">
        <f>IF('7 鹿行'!D33="","",'7 鹿行'!D33)</f>
        <v>19</v>
      </c>
      <c r="E18" s="220">
        <f>IF('7 鹿行'!E33="","",'7 鹿行'!E33)</f>
        <v>23</v>
      </c>
      <c r="F18" s="220">
        <f>IF('7 鹿行'!F33="","",'7 鹿行'!F33)</f>
        <v>7</v>
      </c>
      <c r="G18" s="220">
        <f>IF('7 鹿行'!G33="","",'7 鹿行'!G33)</f>
        <v>13</v>
      </c>
      <c r="H18" s="220">
        <f>IF('7 鹿行'!H33="","",'7 鹿行'!H33)</f>
        <v>12</v>
      </c>
      <c r="I18" s="220">
        <f>IF('7 鹿行'!I33="","",'7 鹿行'!I33)</f>
        <v>15</v>
      </c>
      <c r="J18" s="220">
        <f>IF('7 鹿行'!J33="","",'7 鹿行'!J33)</f>
        <v>3</v>
      </c>
      <c r="K18" s="220">
        <f>IF('7 鹿行'!K33="","",'7 鹿行'!K33)</f>
        <v>1</v>
      </c>
      <c r="L18" s="220">
        <f>IF('7 鹿行'!L33="","",'7 鹿行'!L33)</f>
        <v>14</v>
      </c>
      <c r="M18" s="220">
        <f>IF('7 鹿行'!M33="","",'7 鹿行'!M33)</f>
        <v>10</v>
      </c>
      <c r="N18" s="221">
        <f>IF('7 鹿行'!N33="","",'7 鹿行'!N33)</f>
        <v>11</v>
      </c>
      <c r="O18" s="222">
        <f t="shared" si="0"/>
        <v>135</v>
      </c>
    </row>
    <row r="19" spans="1:29" ht="13.5" customHeight="1" thickTop="1">
      <c r="A19" s="829" t="s">
        <v>55</v>
      </c>
      <c r="B19" s="274" t="s">
        <v>49</v>
      </c>
      <c r="C19" s="163">
        <f>IF('8 県南'!C74="","",'8 県南'!C74)</f>
        <v>583</v>
      </c>
      <c r="D19" s="182">
        <f>IF('8 県南'!D74="","",'8 県南'!D74)</f>
        <v>721</v>
      </c>
      <c r="E19" s="182">
        <f>IF('8 県南'!E74="","",'8 県南'!E74)</f>
        <v>845</v>
      </c>
      <c r="F19" s="182">
        <f>IF('8 県南'!F74="","",'8 県南'!F74)</f>
        <v>939</v>
      </c>
      <c r="G19" s="182">
        <f>IF('8 県南'!G74="","",'8 県南'!G74)</f>
        <v>668</v>
      </c>
      <c r="H19" s="182">
        <f>IF('8 県南'!H74="","",'8 県南'!H74)</f>
        <v>733</v>
      </c>
      <c r="I19" s="182">
        <f>IF('8 県南'!I74="","",'8 県南'!I74)</f>
        <v>850</v>
      </c>
      <c r="J19" s="182">
        <f>IF('8 県南'!J74="","",'8 県南'!J74)</f>
        <v>661</v>
      </c>
      <c r="K19" s="182">
        <f>IF('8 県南'!K74="","",'8 県南'!K74)</f>
        <v>1060</v>
      </c>
      <c r="L19" s="182">
        <f>IF('8 県南'!L74="","",'8 県南'!L74)</f>
        <v>627</v>
      </c>
      <c r="M19" s="182">
        <f>IF('8 県南'!M74="","",'8 県南'!M74)</f>
        <v>669</v>
      </c>
      <c r="N19" s="183">
        <f>IF('8 県南'!N74="","",'8 県南'!N74)</f>
        <v>699</v>
      </c>
      <c r="O19" s="224">
        <f t="shared" si="0"/>
        <v>9055</v>
      </c>
      <c r="Q19" s="275">
        <f>IF('8 県南'!C74="","",'8 県南'!C9+'8 県南'!C14+'8 県南'!C24+'8 県南'!C34+'8 県南'!C39+'8 県南'!C44+'8 県南'!C49+'8 県南'!C54+'8 県南'!C59+'8 県南'!C64+'8 県南'!C69)</f>
        <v>293</v>
      </c>
      <c r="R19" s="275">
        <f>IF('8 県南'!D74="","",'8 県南'!D9+'8 県南'!D14+'8 県南'!D24+'8 県南'!D34+'8 県南'!D39+'8 県南'!D44+'8 県南'!D49+'8 県南'!D54+'8 県南'!D59+'8 県南'!D64+'8 県南'!D69)</f>
        <v>323</v>
      </c>
      <c r="S19" s="275">
        <f>IF('8 県南'!E74="","",'8 県南'!E9+'8 県南'!E14+'8 県南'!E24+'8 県南'!E34+'8 県南'!E39+'8 県南'!E44+'8 県南'!E49+'8 県南'!E54+'8 県南'!E59+'8 県南'!E64+'8 県南'!E69)</f>
        <v>367</v>
      </c>
      <c r="T19" s="275">
        <f>IF('8 県南'!F74="","",'8 県南'!F9+'8 県南'!F14+'8 県南'!F24+'8 県南'!F34+'8 県南'!F39+'8 県南'!F44+'8 県南'!F49+'8 県南'!F54+'8 県南'!F59+'8 県南'!F64+'8 県南'!F69)</f>
        <v>337</v>
      </c>
      <c r="U19" s="275">
        <f>IF('8 県南'!G74="","",'8 県南'!G9+'8 県南'!G14+'8 県南'!G24+'8 県南'!G34+'8 県南'!G39+'8 県南'!G44+'8 県南'!G49+'8 県南'!G54+'8 県南'!G59+'8 県南'!G64+'8 県南'!G69)</f>
        <v>289</v>
      </c>
      <c r="V19" s="275">
        <f>IF('8 県南'!H74="","",'8 県南'!H9+'8 県南'!H14+'8 県南'!H24+'8 県南'!H34+'8 県南'!H39+'8 県南'!H44+'8 県南'!H49+'8 県南'!H54+'8 県南'!H59+'8 県南'!H64+'8 県南'!H69)</f>
        <v>284</v>
      </c>
      <c r="W19" s="275">
        <f>IF('8 県南'!I74="","",'8 県南'!I9+'8 県南'!I14+'8 県南'!I24+'8 県南'!I34+'8 県南'!I39+'8 県南'!I44+'8 県南'!I49+'8 県南'!I54+'8 県南'!I59+'8 県南'!I64+'8 県南'!I69)</f>
        <v>327</v>
      </c>
      <c r="X19" s="275">
        <f>IF('8 県南'!J74="","",'8 県南'!J9+'8 県南'!J14+'8 県南'!J24+'8 県南'!J34+'8 県南'!J39+'8 県南'!J44+'8 県南'!J49+'8 県南'!J54+'8 県南'!J59+'8 県南'!J64+'8 県南'!J69)</f>
        <v>270</v>
      </c>
      <c r="Y19" s="275">
        <f>IF('8 県南'!K74="","",'8 県南'!K9+'8 県南'!K14+'8 県南'!K24+'8 県南'!K34+'8 県南'!K39+'8 県南'!K44+'8 県南'!K49+'8 県南'!K54+'8 県南'!K59+'8 県南'!K64+'8 県南'!K69)</f>
        <v>619</v>
      </c>
      <c r="Z19" s="275">
        <f>IF('8 県南'!L74="","",'8 県南'!L9+'8 県南'!L14+'8 県南'!L24+'8 県南'!L34+'8 県南'!L39+'8 県南'!L44+'8 県南'!L49+'8 県南'!L54+'8 県南'!L59+'8 県南'!L64+'8 県南'!L69)</f>
        <v>225</v>
      </c>
      <c r="AA19" s="275">
        <f>IF('8 県南'!M74="","",'8 県南'!M9+'8 県南'!M14+'8 県南'!M24+'8 県南'!M34+'8 県南'!M39+'8 県南'!M44+'8 県南'!M49+'8 県南'!M54+'8 県南'!M59+'8 県南'!M64+'8 県南'!M69)</f>
        <v>258</v>
      </c>
      <c r="AB19" s="275">
        <f>IF('8 県南'!N74="","",'8 県南'!N9+'8 県南'!N14+'8 県南'!N24+'8 県南'!N34+'8 県南'!N39+'8 県南'!N44+'8 県南'!N49+'8 県南'!N54+'8 県南'!N59+'8 県南'!N64+'8 県南'!N69)</f>
        <v>277</v>
      </c>
      <c r="AC19" s="271">
        <f>SUM(Q19:AB19)</f>
        <v>3869</v>
      </c>
    </row>
    <row r="20" spans="1:15" ht="13.5" customHeight="1">
      <c r="A20" s="830"/>
      <c r="B20" s="272" t="s">
        <v>50</v>
      </c>
      <c r="C20" s="164">
        <f>IF('8 県南'!C75="","",'8 県南'!C75)</f>
        <v>257</v>
      </c>
      <c r="D20" s="186">
        <f>IF('8 県南'!D75="","",'8 県南'!D75)</f>
        <v>275</v>
      </c>
      <c r="E20" s="186">
        <f>IF('8 県南'!E75="","",'8 県南'!E75)</f>
        <v>280</v>
      </c>
      <c r="F20" s="186">
        <f>IF('8 県南'!F75="","",'8 県南'!F75)</f>
        <v>309</v>
      </c>
      <c r="G20" s="186">
        <f>IF('8 県南'!G75="","",'8 県南'!G75)</f>
        <v>296</v>
      </c>
      <c r="H20" s="186">
        <f>IF('8 県南'!H75="","",'8 県南'!H75)</f>
        <v>267</v>
      </c>
      <c r="I20" s="186">
        <f>IF('8 県南'!I75="","",'8 県南'!I75)</f>
        <v>254</v>
      </c>
      <c r="J20" s="186">
        <f>IF('8 県南'!J75="","",'8 県南'!J75)</f>
        <v>267</v>
      </c>
      <c r="K20" s="186">
        <f>IF('8 県南'!K75="","",'8 県南'!K75)</f>
        <v>287</v>
      </c>
      <c r="L20" s="186">
        <f>IF('8 県南'!L75="","",'8 県南'!L75)</f>
        <v>226</v>
      </c>
      <c r="M20" s="186">
        <f>IF('8 県南'!M75="","",'8 県南'!M75)</f>
        <v>272</v>
      </c>
      <c r="N20" s="218">
        <f>IF('8 県南'!N75="","",'8 県南'!N75)</f>
        <v>246</v>
      </c>
      <c r="O20" s="211">
        <f t="shared" si="0"/>
        <v>3236</v>
      </c>
    </row>
    <row r="21" spans="1:15" ht="13.5" customHeight="1">
      <c r="A21" s="830"/>
      <c r="B21" s="272" t="s">
        <v>51</v>
      </c>
      <c r="C21" s="164">
        <f>IF('8 県南'!C76="","",'8 県南'!C76)</f>
        <v>209</v>
      </c>
      <c r="D21" s="186">
        <f>IF('8 県南'!D76="","",'8 県南'!D76)</f>
        <v>313</v>
      </c>
      <c r="E21" s="186">
        <f>IF('8 県南'!E76="","",'8 県南'!E76)</f>
        <v>361</v>
      </c>
      <c r="F21" s="186">
        <f>IF('8 県南'!F76="","",'8 県南'!F76)</f>
        <v>491</v>
      </c>
      <c r="G21" s="186">
        <f>IF('8 県南'!G76="","",'8 県南'!G76)</f>
        <v>254</v>
      </c>
      <c r="H21" s="186">
        <f>IF('8 県南'!H76="","",'8 県南'!H76)</f>
        <v>359</v>
      </c>
      <c r="I21" s="186">
        <f>IF('8 県南'!I76="","",'8 県南'!I76)</f>
        <v>467</v>
      </c>
      <c r="J21" s="186">
        <f>IF('8 県南'!J76="","",'8 県南'!J76)</f>
        <v>250</v>
      </c>
      <c r="K21" s="186">
        <f>IF('8 県南'!K76="","",'8 県南'!K76)</f>
        <v>325</v>
      </c>
      <c r="L21" s="186">
        <f>IF('8 県南'!L76="","",'8 県南'!L76)</f>
        <v>282</v>
      </c>
      <c r="M21" s="186">
        <f>IF('8 県南'!M76="","",'8 県南'!M76)</f>
        <v>287</v>
      </c>
      <c r="N21" s="218">
        <f>IF('8 県南'!N76="","",'8 県南'!N76)</f>
        <v>339</v>
      </c>
      <c r="O21" s="211">
        <f t="shared" si="0"/>
        <v>3937</v>
      </c>
    </row>
    <row r="22" spans="1:15" ht="13.5" customHeight="1">
      <c r="A22" s="67"/>
      <c r="B22" s="272" t="s">
        <v>79</v>
      </c>
      <c r="C22" s="164">
        <f>IF('8 県南'!C77="","",'8 県南'!C77)</f>
        <v>0</v>
      </c>
      <c r="D22" s="186">
        <f>IF('8 県南'!D77="","",'8 県南'!D77)</f>
        <v>1</v>
      </c>
      <c r="E22" s="186">
        <f>IF('8 県南'!E77="","",'8 県南'!E77)</f>
        <v>0</v>
      </c>
      <c r="F22" s="186">
        <f>IF('8 県南'!F77="","",'8 県南'!F77)</f>
        <v>0</v>
      </c>
      <c r="G22" s="186">
        <f>IF('8 県南'!G77="","",'8 県南'!G77)</f>
        <v>0</v>
      </c>
      <c r="H22" s="186">
        <f>IF('8 県南'!H77="","",'8 県南'!H77)</f>
        <v>0</v>
      </c>
      <c r="I22" s="186">
        <f>IF('8 県南'!I77="","",'8 県南'!I77)</f>
        <v>1</v>
      </c>
      <c r="J22" s="186">
        <f>IF('8 県南'!J77="","",'8 県南'!J77)</f>
        <v>0</v>
      </c>
      <c r="K22" s="186">
        <f>IF('8 県南'!K77="","",'8 県南'!K77)</f>
        <v>0</v>
      </c>
      <c r="L22" s="186">
        <f>IF('8 県南'!L77="","",'8 県南'!L77)</f>
        <v>1</v>
      </c>
      <c r="M22" s="186">
        <f>IF('8 県南'!M77="","",'8 県南'!M77)</f>
        <v>0</v>
      </c>
      <c r="N22" s="218">
        <f>IF('8 県南'!N77="","",'8 県南'!N77)</f>
        <v>0</v>
      </c>
      <c r="O22" s="211">
        <f t="shared" si="0"/>
        <v>3</v>
      </c>
    </row>
    <row r="23" spans="1:15" ht="13.5" customHeight="1" thickBot="1">
      <c r="A23" s="67"/>
      <c r="B23" s="276" t="s">
        <v>52</v>
      </c>
      <c r="C23" s="165">
        <f>IF('8 県南'!C78="","",'8 県南'!C78)</f>
        <v>117</v>
      </c>
      <c r="D23" s="220">
        <f>IF('8 県南'!D78="","",'8 県南'!D78)</f>
        <v>132</v>
      </c>
      <c r="E23" s="220">
        <f>IF('8 県南'!E78="","",'8 県南'!E78)</f>
        <v>204</v>
      </c>
      <c r="F23" s="220">
        <f>IF('8 県南'!F78="","",'8 県南'!F78)</f>
        <v>139</v>
      </c>
      <c r="G23" s="220">
        <f>IF('8 県南'!G78="","",'8 県南'!G78)</f>
        <v>118</v>
      </c>
      <c r="H23" s="220">
        <f>IF('8 県南'!H78="","",'8 県南'!H78)</f>
        <v>107</v>
      </c>
      <c r="I23" s="220">
        <f>IF('8 県南'!I78="","",'8 県南'!I78)</f>
        <v>128</v>
      </c>
      <c r="J23" s="220">
        <f>IF('8 県南'!J78="","",'8 県南'!J78)</f>
        <v>144</v>
      </c>
      <c r="K23" s="220">
        <f>IF('8 県南'!K78="","",'8 県南'!K78)</f>
        <v>448</v>
      </c>
      <c r="L23" s="220">
        <f>IF('8 県南'!L78="","",'8 県南'!L78)</f>
        <v>118</v>
      </c>
      <c r="M23" s="220">
        <f>IF('8 県南'!M78="","",'8 県南'!M78)</f>
        <v>110</v>
      </c>
      <c r="N23" s="221">
        <f>IF('8 県南'!N78="","",'8 県南'!N78)</f>
        <v>114</v>
      </c>
      <c r="O23" s="205">
        <f t="shared" si="0"/>
        <v>1879</v>
      </c>
    </row>
    <row r="24" spans="1:29" ht="13.5" customHeight="1" thickTop="1">
      <c r="A24" s="829" t="s">
        <v>56</v>
      </c>
      <c r="B24" s="270" t="s">
        <v>49</v>
      </c>
      <c r="C24" s="163">
        <f>IF('9 県西'!C54="","",'9 県西'!C54)</f>
        <v>275</v>
      </c>
      <c r="D24" s="182">
        <f>IF('9 県西'!D54="","",'9 県西'!D54)</f>
        <v>282</v>
      </c>
      <c r="E24" s="182">
        <f>IF('9 県西'!E54="","",'9 県西'!E54)</f>
        <v>375</v>
      </c>
      <c r="F24" s="182">
        <f>IF('9 県西'!F54="","",'9 県西'!F54)</f>
        <v>274</v>
      </c>
      <c r="G24" s="182">
        <f>IF('9 県西'!G54="","",'9 県西'!G54)</f>
        <v>310</v>
      </c>
      <c r="H24" s="182">
        <f>IF('9 県西'!H54="","",'9 県西'!H54)</f>
        <v>346</v>
      </c>
      <c r="I24" s="182">
        <f>IF('9 県西'!I54="","",'9 県西'!I54)</f>
        <v>666</v>
      </c>
      <c r="J24" s="182">
        <f>IF('9 県西'!J54="","",'9 県西'!J54)</f>
        <v>275</v>
      </c>
      <c r="K24" s="182">
        <f>IF('9 県西'!K54="","",'9 県西'!K54)</f>
        <v>357</v>
      </c>
      <c r="L24" s="182">
        <f>IF('9 県西'!L54="","",'9 県西'!L54)</f>
        <v>239</v>
      </c>
      <c r="M24" s="182">
        <f>IF('9 県西'!M54="","",'9 県西'!M54)</f>
        <v>290</v>
      </c>
      <c r="N24" s="183">
        <f>IF('9 県西'!N54="","",'9 県西'!N54)</f>
        <v>253</v>
      </c>
      <c r="O24" s="210">
        <f t="shared" si="0"/>
        <v>3942</v>
      </c>
      <c r="Q24" s="275">
        <f>IF('9 県西'!C54="","",'9 県西'!C9+'9 県西'!C14+'9 県西'!C19+'9 県西'!C24+'9 県西'!C29+'9 県西'!C34+'9 県西'!C39+'9 県西'!C44+'9 県西'!C49)</f>
        <v>185</v>
      </c>
      <c r="R24" s="275">
        <f>IF('9 県西'!D54="","",'9 県西'!D9+'9 県西'!D14+'9 県西'!D19+'9 県西'!D24+'9 県西'!D29+'9 県西'!D34+'9 県西'!D39+'9 県西'!D44+'9 県西'!D49)</f>
        <v>131</v>
      </c>
      <c r="S24" s="275">
        <f>IF('9 県西'!E54="","",'9 県西'!E9+'9 県西'!E14+'9 県西'!E19+'9 県西'!E24+'9 県西'!E29+'9 県西'!E34+'9 県西'!E39+'9 県西'!E44+'9 県西'!E49)</f>
        <v>183</v>
      </c>
      <c r="T24" s="275">
        <f>IF('9 県西'!F54="","",'9 県西'!F9+'9 県西'!F14+'9 県西'!F19+'9 県西'!F24+'9 県西'!F29+'9 県西'!F34+'9 県西'!F39+'9 県西'!F44+'9 県西'!F49)</f>
        <v>202</v>
      </c>
      <c r="U24" s="275">
        <f>IF('9 県西'!G54="","",'9 県西'!G9+'9 県西'!G14+'9 県西'!G19+'9 県西'!G24+'9 県西'!G29+'9 県西'!G34+'9 県西'!G39+'9 県西'!G44+'9 県西'!G49)</f>
        <v>234</v>
      </c>
      <c r="V24" s="275">
        <f>IF('9 県西'!H54="","",'9 県西'!H9+'9 県西'!H14+'9 県西'!H19+'9 県西'!H24+'9 県西'!H29+'9 県西'!H34+'9 県西'!H39+'9 県西'!H44+'9 県西'!H49)</f>
        <v>202</v>
      </c>
      <c r="W24" s="275">
        <f>IF('9 県西'!I54="","",'9 県西'!I9+'9 県西'!I14+'9 県西'!I19+'9 県西'!I24+'9 県西'!I29+'9 県西'!I34+'9 県西'!I39+'9 県西'!I44+'9 県西'!I49)</f>
        <v>327</v>
      </c>
      <c r="X24" s="275">
        <f>IF('9 県西'!J54="","",'9 県西'!J9+'9 県西'!J14+'9 県西'!J19+'9 県西'!J24+'9 県西'!J29+'9 県西'!J34+'9 県西'!J39+'9 県西'!J44+'9 県西'!J49)</f>
        <v>179</v>
      </c>
      <c r="Y24" s="275">
        <f>IF('9 県西'!K54="","",'9 県西'!K9+'9 県西'!K14+'9 県西'!K19+'9 県西'!K24+'9 県西'!K29+'9 県西'!K34+'9 県西'!K39+'9 県西'!K44+'9 県西'!K49)</f>
        <v>179</v>
      </c>
      <c r="Z24" s="275">
        <f>IF('9 県西'!L54="","",'9 県西'!L9+'9 県西'!L14+'9 県西'!L19+'9 県西'!L24+'9 県西'!L29+'9 県西'!L34+'9 県西'!L39+'9 県西'!L44+'9 県西'!L49)</f>
        <v>193</v>
      </c>
      <c r="AA24" s="275">
        <f>IF('9 県西'!M54="","",'9 県西'!M9+'9 県西'!M14+'9 県西'!M19+'9 県西'!M24+'9 県西'!M29+'9 県西'!M34+'9 県西'!M39+'9 県西'!M44+'9 県西'!M49)</f>
        <v>164</v>
      </c>
      <c r="AB24" s="275">
        <f>IF('9 県西'!N54="","",'9 県西'!N9+'9 県西'!N14+'9 県西'!N19+'9 県西'!N24+'9 県西'!N29+'9 県西'!N34+'9 県西'!N39+'9 県西'!N44+'9 県西'!N49)</f>
        <v>192</v>
      </c>
      <c r="AC24" s="271">
        <f>SUM(Q24:AB24)</f>
        <v>2371</v>
      </c>
    </row>
    <row r="25" spans="1:15" ht="13.5" customHeight="1">
      <c r="A25" s="830"/>
      <c r="B25" s="272" t="s">
        <v>50</v>
      </c>
      <c r="C25" s="164">
        <f>IF('9 県西'!C55="","",'9 県西'!C55)</f>
        <v>143</v>
      </c>
      <c r="D25" s="186">
        <f>IF('9 県西'!D55="","",'9 県西'!D55)</f>
        <v>149</v>
      </c>
      <c r="E25" s="186">
        <f>IF('9 県西'!E55="","",'9 県西'!E55)</f>
        <v>166</v>
      </c>
      <c r="F25" s="186">
        <f>IF('9 県西'!F55="","",'9 県西'!F55)</f>
        <v>156</v>
      </c>
      <c r="G25" s="186">
        <f>IF('9 県西'!G55="","",'9 県西'!G55)</f>
        <v>163</v>
      </c>
      <c r="H25" s="186">
        <f>IF('9 県西'!H55="","",'9 県西'!H55)</f>
        <v>154</v>
      </c>
      <c r="I25" s="186">
        <f>IF('9 県西'!I55="","",'9 県西'!I55)</f>
        <v>159</v>
      </c>
      <c r="J25" s="186">
        <f>IF('9 県西'!J55="","",'9 県西'!J55)</f>
        <v>169</v>
      </c>
      <c r="K25" s="186">
        <f>IF('9 県西'!K55="","",'9 県西'!K55)</f>
        <v>172</v>
      </c>
      <c r="L25" s="186">
        <f>IF('9 県西'!L55="","",'9 県西'!L55)</f>
        <v>133</v>
      </c>
      <c r="M25" s="186">
        <f>IF('9 県西'!M55="","",'9 県西'!M55)</f>
        <v>137</v>
      </c>
      <c r="N25" s="218">
        <f>IF('9 県西'!N55="","",'9 県西'!N55)</f>
        <v>133</v>
      </c>
      <c r="O25" s="211">
        <f t="shared" si="0"/>
        <v>1834</v>
      </c>
    </row>
    <row r="26" spans="1:15" ht="13.5" customHeight="1">
      <c r="A26" s="830"/>
      <c r="B26" s="272" t="s">
        <v>51</v>
      </c>
      <c r="C26" s="164">
        <f>IF('9 県西'!C56="","",'9 県西'!C56)</f>
        <v>117</v>
      </c>
      <c r="D26" s="186">
        <f>IF('9 県西'!D56="","",'9 県西'!D56)</f>
        <v>101</v>
      </c>
      <c r="E26" s="186">
        <f>IF('9 県西'!E56="","",'9 県西'!E56)</f>
        <v>168</v>
      </c>
      <c r="F26" s="186">
        <f>IF('9 県西'!F56="","",'9 県西'!F56)</f>
        <v>79</v>
      </c>
      <c r="G26" s="186">
        <f>IF('9 県西'!G56="","",'9 県西'!G56)</f>
        <v>125</v>
      </c>
      <c r="H26" s="186">
        <f>IF('9 県西'!H56="","",'9 県西'!H56)</f>
        <v>152</v>
      </c>
      <c r="I26" s="186">
        <f>IF('9 県西'!I56="","",'9 県西'!I56)</f>
        <v>470</v>
      </c>
      <c r="J26" s="186">
        <f>IF('9 県西'!J56="","",'9 県西'!J56)</f>
        <v>81</v>
      </c>
      <c r="K26" s="186">
        <f>IF('9 県西'!K56="","",'9 県西'!K56)</f>
        <v>145</v>
      </c>
      <c r="L26" s="186">
        <f>IF('9 県西'!L56="","",'9 県西'!L56)</f>
        <v>72</v>
      </c>
      <c r="M26" s="186">
        <f>IF('9 県西'!M56="","",'9 県西'!M56)</f>
        <v>138</v>
      </c>
      <c r="N26" s="218">
        <f>IF('9 県西'!N56="","",'9 県西'!N56)</f>
        <v>84</v>
      </c>
      <c r="O26" s="211">
        <f t="shared" si="0"/>
        <v>1732</v>
      </c>
    </row>
    <row r="27" spans="1:15" ht="13.5" customHeight="1">
      <c r="A27" s="67"/>
      <c r="B27" s="272" t="s">
        <v>79</v>
      </c>
      <c r="C27" s="164">
        <f>IF('9 県西'!C57="","",'9 県西'!C57)</f>
        <v>0</v>
      </c>
      <c r="D27" s="186">
        <f>IF('9 県西'!D57="","",'9 県西'!D57)</f>
        <v>1</v>
      </c>
      <c r="E27" s="186">
        <f>IF('9 県西'!E57="","",'9 県西'!E57)</f>
        <v>0</v>
      </c>
      <c r="F27" s="186">
        <f>IF('9 県西'!F57="","",'9 県西'!F57)</f>
        <v>0</v>
      </c>
      <c r="G27" s="186">
        <f>IF('9 県西'!G57="","",'9 県西'!G57)</f>
        <v>0</v>
      </c>
      <c r="H27" s="186">
        <f>IF('9 県西'!H57="","",'9 県西'!H57)</f>
        <v>0</v>
      </c>
      <c r="I27" s="186">
        <f>IF('9 県西'!I57="","",'9 県西'!I57)</f>
        <v>0</v>
      </c>
      <c r="J27" s="186">
        <f>IF('9 県西'!J57="","",'9 県西'!J57)</f>
        <v>0</v>
      </c>
      <c r="K27" s="186">
        <f>IF('9 県西'!K57="","",'9 県西'!K57)</f>
        <v>0</v>
      </c>
      <c r="L27" s="186">
        <f>IF('9 県西'!L57="","",'9 県西'!L57)</f>
        <v>0</v>
      </c>
      <c r="M27" s="186">
        <f>IF('9 県西'!M57="","",'9 県西'!M57)</f>
        <v>0</v>
      </c>
      <c r="N27" s="218">
        <f>IF('9 県西'!N57="","",'9 県西'!N57)</f>
        <v>0</v>
      </c>
      <c r="O27" s="211">
        <f t="shared" si="0"/>
        <v>1</v>
      </c>
    </row>
    <row r="28" spans="1:15" ht="13.5" customHeight="1" thickBot="1">
      <c r="A28" s="68"/>
      <c r="B28" s="273" t="s">
        <v>52</v>
      </c>
      <c r="C28" s="165">
        <f>IF('9 県西'!C58="","",'9 県西'!C58)</f>
        <v>15</v>
      </c>
      <c r="D28" s="220">
        <f>IF('9 県西'!D58="","",'9 県西'!D58)</f>
        <v>31</v>
      </c>
      <c r="E28" s="220">
        <f>IF('9 県西'!E58="","",'9 県西'!E58)</f>
        <v>41</v>
      </c>
      <c r="F28" s="220">
        <f>IF('9 県西'!F58="","",'9 県西'!F58)</f>
        <v>39</v>
      </c>
      <c r="G28" s="220">
        <f>IF('9 県西'!G58="","",'9 県西'!G58)</f>
        <v>22</v>
      </c>
      <c r="H28" s="220">
        <f>IF('9 県西'!H58="","",'9 県西'!H58)</f>
        <v>40</v>
      </c>
      <c r="I28" s="220">
        <f>IF('9 県西'!I58="","",'9 県西'!I58)</f>
        <v>37</v>
      </c>
      <c r="J28" s="220">
        <f>IF('9 県西'!J58="","",'9 県西'!J58)</f>
        <v>25</v>
      </c>
      <c r="K28" s="220">
        <f>IF('9 県西'!K58="","",'9 県西'!K58)</f>
        <v>40</v>
      </c>
      <c r="L28" s="220">
        <f>IF('9 県西'!L58="","",'9 県西'!L58)</f>
        <v>34</v>
      </c>
      <c r="M28" s="220">
        <f>IF('9 県西'!M58="","",'9 県西'!M58)</f>
        <v>15</v>
      </c>
      <c r="N28" s="221">
        <f>IF('9 県西'!N58="","",'9 県西'!N58)</f>
        <v>36</v>
      </c>
      <c r="O28" s="222">
        <f t="shared" si="0"/>
        <v>375</v>
      </c>
    </row>
    <row r="29" spans="1:29" ht="13.5" customHeight="1" thickTop="1">
      <c r="A29" s="829" t="s">
        <v>47</v>
      </c>
      <c r="B29" s="270" t="s">
        <v>49</v>
      </c>
      <c r="C29" s="163">
        <f>IF(C4="","",C24+C19+C14+C9+C4)</f>
        <v>1734</v>
      </c>
      <c r="D29" s="231">
        <f aca="true" t="shared" si="1" ref="D29:L29">IF(D4="","",D24+D19+D14+D9+D4)</f>
        <v>1857</v>
      </c>
      <c r="E29" s="231">
        <f t="shared" si="1"/>
        <v>1983</v>
      </c>
      <c r="F29" s="231">
        <f t="shared" si="1"/>
        <v>1944</v>
      </c>
      <c r="G29" s="231">
        <f t="shared" si="1"/>
        <v>1910</v>
      </c>
      <c r="H29" s="231">
        <f t="shared" si="1"/>
        <v>2205</v>
      </c>
      <c r="I29" s="231">
        <f t="shared" si="1"/>
        <v>2369</v>
      </c>
      <c r="J29" s="231">
        <f t="shared" si="1"/>
        <v>1639</v>
      </c>
      <c r="K29" s="231">
        <f t="shared" si="1"/>
        <v>2211</v>
      </c>
      <c r="L29" s="231">
        <f t="shared" si="1"/>
        <v>1442</v>
      </c>
      <c r="M29" s="231">
        <f aca="true" t="shared" si="2" ref="M29:N33">IF(M4="","",M24+M19+M14+M9+M4)</f>
        <v>1787</v>
      </c>
      <c r="N29" s="183">
        <f t="shared" si="2"/>
        <v>1724</v>
      </c>
      <c r="O29" s="210">
        <f t="shared" si="0"/>
        <v>22805</v>
      </c>
      <c r="Q29" s="275">
        <f aca="true" t="shared" si="3" ref="Q29:V29">SUM(Q4,Q9,Q14,Q19,Q24)</f>
        <v>891</v>
      </c>
      <c r="R29" s="275">
        <f t="shared" si="3"/>
        <v>738</v>
      </c>
      <c r="S29" s="275">
        <f t="shared" si="3"/>
        <v>904</v>
      </c>
      <c r="T29" s="275">
        <f t="shared" si="3"/>
        <v>939</v>
      </c>
      <c r="U29" s="275">
        <f t="shared" si="3"/>
        <v>979</v>
      </c>
      <c r="V29" s="275">
        <f t="shared" si="3"/>
        <v>904</v>
      </c>
      <c r="W29" s="275">
        <f aca="true" t="shared" si="4" ref="W29:AB29">SUM(W4,W9,W14,W19,W24)</f>
        <v>976</v>
      </c>
      <c r="X29" s="275">
        <f t="shared" si="4"/>
        <v>755</v>
      </c>
      <c r="Y29" s="275">
        <f t="shared" si="4"/>
        <v>1130</v>
      </c>
      <c r="Z29" s="275">
        <f t="shared" si="4"/>
        <v>630</v>
      </c>
      <c r="AA29" s="275">
        <f t="shared" si="4"/>
        <v>793</v>
      </c>
      <c r="AB29" s="275">
        <f t="shared" si="4"/>
        <v>905</v>
      </c>
      <c r="AC29" s="271">
        <f>SUM(Q29:AB29)</f>
        <v>10544</v>
      </c>
    </row>
    <row r="30" spans="1:15" ht="13.5" customHeight="1">
      <c r="A30" s="830"/>
      <c r="B30" s="272" t="s">
        <v>50</v>
      </c>
      <c r="C30" s="164">
        <f>IF(C5="","",C25+C20+C15+C10+C5)</f>
        <v>792</v>
      </c>
      <c r="D30" s="232">
        <f aca="true" t="shared" si="5" ref="D30:L30">IF(D5="","",D25+D20+D15+D10+D5)</f>
        <v>809</v>
      </c>
      <c r="E30" s="232">
        <f t="shared" si="5"/>
        <v>923</v>
      </c>
      <c r="F30" s="232">
        <f t="shared" si="5"/>
        <v>846</v>
      </c>
      <c r="G30" s="232">
        <f t="shared" si="5"/>
        <v>809</v>
      </c>
      <c r="H30" s="232">
        <f t="shared" si="5"/>
        <v>834</v>
      </c>
      <c r="I30" s="232">
        <f t="shared" si="5"/>
        <v>807</v>
      </c>
      <c r="J30" s="232">
        <f t="shared" si="5"/>
        <v>823</v>
      </c>
      <c r="K30" s="232">
        <f t="shared" si="5"/>
        <v>830</v>
      </c>
      <c r="L30" s="232">
        <f t="shared" si="5"/>
        <v>638</v>
      </c>
      <c r="M30" s="232">
        <f t="shared" si="2"/>
        <v>786</v>
      </c>
      <c r="N30" s="218">
        <f t="shared" si="2"/>
        <v>709</v>
      </c>
      <c r="O30" s="211">
        <f t="shared" si="0"/>
        <v>9606</v>
      </c>
    </row>
    <row r="31" spans="1:15" ht="13.5" customHeight="1">
      <c r="A31" s="830"/>
      <c r="B31" s="272" t="s">
        <v>51</v>
      </c>
      <c r="C31" s="277">
        <f>IF(C4="","",C6+C11+C16+C21+C26)</f>
        <v>631</v>
      </c>
      <c r="D31" s="232">
        <f>IF(D6="","",D26+D21+D16+D11+D6)</f>
        <v>735</v>
      </c>
      <c r="E31" s="232">
        <f aca="true" t="shared" si="6" ref="E31:L31">IF(E6="","",E26+E21+E16+E11+E6)</f>
        <v>730</v>
      </c>
      <c r="F31" s="232">
        <f t="shared" si="6"/>
        <v>840</v>
      </c>
      <c r="G31" s="232">
        <f t="shared" si="6"/>
        <v>774</v>
      </c>
      <c r="H31" s="232">
        <f t="shared" si="6"/>
        <v>1130</v>
      </c>
      <c r="I31" s="232">
        <f t="shared" si="6"/>
        <v>1297</v>
      </c>
      <c r="J31" s="232">
        <f t="shared" si="6"/>
        <v>582</v>
      </c>
      <c r="K31" s="232">
        <f t="shared" si="6"/>
        <v>812</v>
      </c>
      <c r="L31" s="232">
        <f t="shared" si="6"/>
        <v>537</v>
      </c>
      <c r="M31" s="232">
        <f t="shared" si="2"/>
        <v>715</v>
      </c>
      <c r="N31" s="218">
        <f t="shared" si="2"/>
        <v>734</v>
      </c>
      <c r="O31" s="211">
        <f t="shared" si="0"/>
        <v>9517</v>
      </c>
    </row>
    <row r="32" spans="1:15" ht="13.5" customHeight="1">
      <c r="A32" s="67"/>
      <c r="B32" s="272" t="s">
        <v>79</v>
      </c>
      <c r="C32" s="277">
        <f>IF(C4="","",C7+C12+C17+C22+C27)</f>
        <v>2</v>
      </c>
      <c r="D32" s="232">
        <f>IF(D7="","",D27+D22+D17+D12+D7)</f>
        <v>2</v>
      </c>
      <c r="E32" s="232">
        <f aca="true" t="shared" si="7" ref="E32:L32">IF(E7="","",E27+E22+E17+E12+E7)</f>
        <v>0</v>
      </c>
      <c r="F32" s="232">
        <f t="shared" si="7"/>
        <v>1</v>
      </c>
      <c r="G32" s="232">
        <f t="shared" si="7"/>
        <v>97</v>
      </c>
      <c r="H32" s="232">
        <f t="shared" si="7"/>
        <v>1</v>
      </c>
      <c r="I32" s="232">
        <f t="shared" si="7"/>
        <v>2</v>
      </c>
      <c r="J32" s="232">
        <f t="shared" si="7"/>
        <v>8</v>
      </c>
      <c r="K32" s="232">
        <f t="shared" si="7"/>
        <v>8</v>
      </c>
      <c r="L32" s="232">
        <f t="shared" si="7"/>
        <v>2</v>
      </c>
      <c r="M32" s="232">
        <f t="shared" si="2"/>
        <v>75</v>
      </c>
      <c r="N32" s="218">
        <f t="shared" si="2"/>
        <v>16</v>
      </c>
      <c r="O32" s="211">
        <f t="shared" si="0"/>
        <v>214</v>
      </c>
    </row>
    <row r="33" spans="1:15" ht="13.5" customHeight="1" thickBot="1">
      <c r="A33" s="69"/>
      <c r="B33" s="278" t="s">
        <v>52</v>
      </c>
      <c r="C33" s="279">
        <f aca="true" t="shared" si="8" ref="C33:L33">IF(C8="","",C28+C23+C18+C13+C8)</f>
        <v>309</v>
      </c>
      <c r="D33" s="238">
        <f t="shared" si="8"/>
        <v>311</v>
      </c>
      <c r="E33" s="238">
        <f t="shared" si="8"/>
        <v>330</v>
      </c>
      <c r="F33" s="238">
        <f t="shared" si="8"/>
        <v>257</v>
      </c>
      <c r="G33" s="238">
        <f t="shared" si="8"/>
        <v>230</v>
      </c>
      <c r="H33" s="238">
        <f t="shared" si="8"/>
        <v>240</v>
      </c>
      <c r="I33" s="238">
        <f t="shared" si="8"/>
        <v>263</v>
      </c>
      <c r="J33" s="238">
        <f t="shared" si="8"/>
        <v>226</v>
      </c>
      <c r="K33" s="238">
        <f t="shared" si="8"/>
        <v>561</v>
      </c>
      <c r="L33" s="238">
        <f t="shared" si="8"/>
        <v>265</v>
      </c>
      <c r="M33" s="238">
        <f t="shared" si="2"/>
        <v>211</v>
      </c>
      <c r="N33" s="280">
        <f t="shared" si="2"/>
        <v>265</v>
      </c>
      <c r="O33" s="228">
        <f t="shared" si="0"/>
        <v>3468</v>
      </c>
    </row>
    <row r="34" spans="1:15" ht="13.5" customHeight="1">
      <c r="A34" s="268"/>
      <c r="B34" s="268"/>
      <c r="C34" s="268"/>
      <c r="D34" s="268"/>
      <c r="E34" s="268"/>
      <c r="F34" s="268"/>
      <c r="G34" s="268"/>
      <c r="H34" s="268"/>
      <c r="I34" s="268"/>
      <c r="J34" s="268"/>
      <c r="K34" s="268"/>
      <c r="L34" s="268"/>
      <c r="M34" s="268"/>
      <c r="N34" s="268"/>
      <c r="O34" s="268"/>
    </row>
    <row r="35" spans="1:15" ht="13.5" customHeight="1">
      <c r="A35" s="281" t="s">
        <v>112</v>
      </c>
      <c r="B35" s="268"/>
      <c r="C35" s="275">
        <f>IF(Q29=0,"",Q29)</f>
        <v>891</v>
      </c>
      <c r="D35" s="275">
        <f aca="true" t="shared" si="9" ref="D35:N35">IF(R29=0,"",R29)</f>
        <v>738</v>
      </c>
      <c r="E35" s="275">
        <f t="shared" si="9"/>
        <v>904</v>
      </c>
      <c r="F35" s="275">
        <f t="shared" si="9"/>
        <v>939</v>
      </c>
      <c r="G35" s="275">
        <f t="shared" si="9"/>
        <v>979</v>
      </c>
      <c r="H35" s="275">
        <f t="shared" si="9"/>
        <v>904</v>
      </c>
      <c r="I35" s="275">
        <f t="shared" si="9"/>
        <v>976</v>
      </c>
      <c r="J35" s="275">
        <f t="shared" si="9"/>
        <v>755</v>
      </c>
      <c r="K35" s="275">
        <f t="shared" si="9"/>
        <v>1130</v>
      </c>
      <c r="L35" s="275">
        <f>IF(Z29=0,"",Z29)</f>
        <v>630</v>
      </c>
      <c r="M35" s="275">
        <f t="shared" si="9"/>
        <v>793</v>
      </c>
      <c r="N35" s="275">
        <f t="shared" si="9"/>
        <v>905</v>
      </c>
      <c r="O35" s="282">
        <f>SUM(C35:N35)</f>
        <v>10544</v>
      </c>
    </row>
    <row r="36" spans="1:15" ht="14.25">
      <c r="A36" s="268"/>
      <c r="B36" s="70" t="s">
        <v>85</v>
      </c>
      <c r="C36" s="71"/>
      <c r="D36" s="71"/>
      <c r="E36" s="71"/>
      <c r="F36" s="71"/>
      <c r="G36" s="71"/>
      <c r="H36" s="71"/>
      <c r="I36" s="71"/>
      <c r="J36" s="283"/>
      <c r="K36" s="747"/>
      <c r="L36" s="179"/>
      <c r="M36" s="179"/>
      <c r="N36" s="179"/>
      <c r="O36" s="757" t="s">
        <v>163</v>
      </c>
    </row>
    <row r="39" ht="13.5"/>
    <row r="40" ht="13.5"/>
    <row r="43" ht="13.5"/>
    <row r="44" ht="13.5"/>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view="pageBreakPreview" zoomScaleSheetLayoutView="100" zoomScalePageLayoutView="0" workbookViewId="0" topLeftCell="A1">
      <pane xSplit="2" ySplit="3" topLeftCell="C4" activePane="bottomRight" state="frozen"/>
      <selection pane="topLeft" activeCell="B30" sqref="B30"/>
      <selection pane="topRight" activeCell="B30" sqref="B30"/>
      <selection pane="bottomLeft" activeCell="B30" sqref="B30"/>
      <selection pane="bottomRight" activeCell="P50" sqref="P50"/>
    </sheetView>
  </sheetViews>
  <sheetFormatPr defaultColWidth="9.00390625" defaultRowHeight="13.5"/>
  <cols>
    <col min="1" max="1" width="13.125" style="170" customWidth="1"/>
    <col min="2" max="15" width="9.00390625" style="170" customWidth="1"/>
    <col min="16" max="16384" width="9.00390625" style="170" customWidth="1"/>
  </cols>
  <sheetData>
    <row r="1" spans="1:15" ht="17.25">
      <c r="A1" s="766"/>
      <c r="B1" s="72" t="s">
        <v>48</v>
      </c>
      <c r="C1" s="72" t="s">
        <v>57</v>
      </c>
      <c r="D1" s="72"/>
      <c r="E1" s="72"/>
      <c r="F1" s="72"/>
      <c r="G1" s="72" t="s">
        <v>208</v>
      </c>
      <c r="H1" s="72"/>
      <c r="I1" s="169"/>
      <c r="J1" s="169"/>
      <c r="K1" s="169"/>
      <c r="L1" s="169"/>
      <c r="M1" s="169"/>
      <c r="N1" s="169"/>
      <c r="O1" s="169"/>
    </row>
    <row r="2" spans="1:15" ht="14.25" thickBot="1">
      <c r="A2" s="169"/>
      <c r="B2" s="169"/>
      <c r="C2" s="169"/>
      <c r="D2" s="169"/>
      <c r="E2" s="169"/>
      <c r="F2" s="169"/>
      <c r="G2" s="169"/>
      <c r="H2" s="169"/>
      <c r="I2" s="169"/>
      <c r="J2" s="169"/>
      <c r="K2" s="169"/>
      <c r="L2" s="169"/>
      <c r="M2" s="169"/>
      <c r="N2" s="169"/>
      <c r="O2" s="169"/>
    </row>
    <row r="3" spans="1:15" ht="18" thickBot="1">
      <c r="A3" s="73" t="s">
        <v>120</v>
      </c>
      <c r="B3" s="74" t="s">
        <v>46</v>
      </c>
      <c r="C3" s="75" t="s">
        <v>1</v>
      </c>
      <c r="D3" s="76" t="s">
        <v>2</v>
      </c>
      <c r="E3" s="76" t="s">
        <v>3</v>
      </c>
      <c r="F3" s="76" t="s">
        <v>4</v>
      </c>
      <c r="G3" s="76" t="s">
        <v>5</v>
      </c>
      <c r="H3" s="76" t="s">
        <v>6</v>
      </c>
      <c r="I3" s="76" t="s">
        <v>7</v>
      </c>
      <c r="J3" s="76" t="s">
        <v>8</v>
      </c>
      <c r="K3" s="76" t="s">
        <v>9</v>
      </c>
      <c r="L3" s="76" t="s">
        <v>10</v>
      </c>
      <c r="M3" s="76" t="s">
        <v>11</v>
      </c>
      <c r="N3" s="77" t="s">
        <v>12</v>
      </c>
      <c r="O3" s="78" t="s">
        <v>47</v>
      </c>
    </row>
    <row r="4" spans="1:15" ht="13.5" customHeight="1" thickTop="1">
      <c r="A4" s="79"/>
      <c r="B4" s="171" t="s">
        <v>49</v>
      </c>
      <c r="C4" s="797">
        <f>IF(C5="","",SUM(C5:C8))</f>
        <v>106</v>
      </c>
      <c r="D4" s="647">
        <f>IF(D5="","",SUM(D5:D8))</f>
        <v>112</v>
      </c>
      <c r="E4" s="647">
        <f aca="true" t="shared" si="0" ref="E4:N4">IF(E5="","",SUM(E5:E8))</f>
        <v>92</v>
      </c>
      <c r="F4" s="647">
        <f t="shared" si="0"/>
        <v>80</v>
      </c>
      <c r="G4" s="647">
        <f t="shared" si="0"/>
        <v>75</v>
      </c>
      <c r="H4" s="647">
        <f t="shared" si="0"/>
        <v>285</v>
      </c>
      <c r="I4" s="647">
        <f t="shared" si="0"/>
        <v>91</v>
      </c>
      <c r="J4" s="647">
        <f t="shared" si="0"/>
        <v>56</v>
      </c>
      <c r="K4" s="647">
        <f t="shared" si="0"/>
        <v>80</v>
      </c>
      <c r="L4" s="647">
        <f t="shared" si="0"/>
        <v>70</v>
      </c>
      <c r="M4" s="647">
        <f t="shared" si="0"/>
        <v>86</v>
      </c>
      <c r="N4" s="647">
        <f t="shared" si="0"/>
        <v>83</v>
      </c>
      <c r="O4" s="648">
        <f>SUM(C4:N4)</f>
        <v>1216</v>
      </c>
    </row>
    <row r="5" spans="1:15" ht="13.5" customHeight="1">
      <c r="A5" s="80"/>
      <c r="B5" s="172" t="s">
        <v>50</v>
      </c>
      <c r="C5" s="798">
        <v>31</v>
      </c>
      <c r="D5" s="650">
        <v>38</v>
      </c>
      <c r="E5" s="650">
        <v>57</v>
      </c>
      <c r="F5" s="662">
        <v>33</v>
      </c>
      <c r="G5" s="650">
        <v>39</v>
      </c>
      <c r="H5" s="650">
        <v>40</v>
      </c>
      <c r="I5" s="650">
        <v>42</v>
      </c>
      <c r="J5" s="650">
        <v>33</v>
      </c>
      <c r="K5" s="650">
        <v>45</v>
      </c>
      <c r="L5" s="650">
        <v>29</v>
      </c>
      <c r="M5" s="650">
        <v>28</v>
      </c>
      <c r="N5" s="650">
        <v>30</v>
      </c>
      <c r="O5" s="651">
        <f>SUM(C5:N5)</f>
        <v>445</v>
      </c>
    </row>
    <row r="6" spans="1:15" ht="13.5" customHeight="1">
      <c r="A6" s="81" t="s">
        <v>86</v>
      </c>
      <c r="B6" s="172" t="s">
        <v>51</v>
      </c>
      <c r="C6" s="798">
        <v>6</v>
      </c>
      <c r="D6" s="650">
        <v>63</v>
      </c>
      <c r="E6" s="650">
        <v>34</v>
      </c>
      <c r="F6" s="662">
        <v>38</v>
      </c>
      <c r="G6" s="650">
        <v>33</v>
      </c>
      <c r="H6" s="650">
        <v>237</v>
      </c>
      <c r="I6" s="650">
        <v>37</v>
      </c>
      <c r="J6" s="650">
        <v>11</v>
      </c>
      <c r="K6" s="650">
        <v>25</v>
      </c>
      <c r="L6" s="650">
        <v>38</v>
      </c>
      <c r="M6" s="650">
        <v>43</v>
      </c>
      <c r="N6" s="650">
        <v>38</v>
      </c>
      <c r="O6" s="651">
        <f aca="true" t="shared" si="1" ref="O6:O53">SUM(C6:N6)</f>
        <v>603</v>
      </c>
    </row>
    <row r="7" spans="1:15" ht="13.5" customHeight="1">
      <c r="A7" s="82"/>
      <c r="B7" s="172" t="s">
        <v>79</v>
      </c>
      <c r="C7" s="798">
        <v>1</v>
      </c>
      <c r="D7" s="650">
        <v>0</v>
      </c>
      <c r="E7" s="650">
        <v>0</v>
      </c>
      <c r="F7" s="662">
        <v>0</v>
      </c>
      <c r="G7" s="650">
        <v>0</v>
      </c>
      <c r="H7" s="650">
        <v>0</v>
      </c>
      <c r="I7" s="650">
        <v>1</v>
      </c>
      <c r="J7" s="650">
        <v>0</v>
      </c>
      <c r="K7" s="650">
        <v>0</v>
      </c>
      <c r="L7" s="650">
        <v>0</v>
      </c>
      <c r="M7" s="650">
        <v>1</v>
      </c>
      <c r="N7" s="650">
        <v>0</v>
      </c>
      <c r="O7" s="651">
        <f t="shared" si="1"/>
        <v>3</v>
      </c>
    </row>
    <row r="8" spans="1:15" ht="13.5" customHeight="1" thickBot="1">
      <c r="A8" s="83"/>
      <c r="B8" s="174" t="s">
        <v>52</v>
      </c>
      <c r="C8" s="799">
        <v>68</v>
      </c>
      <c r="D8" s="653">
        <v>11</v>
      </c>
      <c r="E8" s="653">
        <v>1</v>
      </c>
      <c r="F8" s="663">
        <v>9</v>
      </c>
      <c r="G8" s="653">
        <v>3</v>
      </c>
      <c r="H8" s="653">
        <v>8</v>
      </c>
      <c r="I8" s="653">
        <v>11</v>
      </c>
      <c r="J8" s="653">
        <v>12</v>
      </c>
      <c r="K8" s="653">
        <v>10</v>
      </c>
      <c r="L8" s="653">
        <v>3</v>
      </c>
      <c r="M8" s="653">
        <v>14</v>
      </c>
      <c r="N8" s="653">
        <v>15</v>
      </c>
      <c r="O8" s="651">
        <f>SUM(C8:N8)</f>
        <v>165</v>
      </c>
    </row>
    <row r="9" spans="1:15" ht="13.5" customHeight="1" thickTop="1">
      <c r="A9" s="831" t="s">
        <v>59</v>
      </c>
      <c r="B9" s="176" t="s">
        <v>49</v>
      </c>
      <c r="C9" s="797">
        <f aca="true" t="shared" si="2" ref="C9:N9">IF(C10="","",SUM(C10:C13))</f>
        <v>13</v>
      </c>
      <c r="D9" s="647">
        <f t="shared" si="2"/>
        <v>10</v>
      </c>
      <c r="E9" s="647">
        <f t="shared" si="2"/>
        <v>24</v>
      </c>
      <c r="F9" s="647">
        <f t="shared" si="2"/>
        <v>12</v>
      </c>
      <c r="G9" s="647">
        <f t="shared" si="2"/>
        <v>20</v>
      </c>
      <c r="H9" s="647">
        <f t="shared" si="2"/>
        <v>10</v>
      </c>
      <c r="I9" s="647">
        <f t="shared" si="2"/>
        <v>25</v>
      </c>
      <c r="J9" s="647">
        <f t="shared" si="2"/>
        <v>23</v>
      </c>
      <c r="K9" s="647">
        <f t="shared" si="2"/>
        <v>11</v>
      </c>
      <c r="L9" s="647">
        <f t="shared" si="2"/>
        <v>3</v>
      </c>
      <c r="M9" s="647">
        <f t="shared" si="2"/>
        <v>14</v>
      </c>
      <c r="N9" s="647">
        <f t="shared" si="2"/>
        <v>26</v>
      </c>
      <c r="O9" s="648">
        <f t="shared" si="1"/>
        <v>191</v>
      </c>
    </row>
    <row r="10" spans="1:15" ht="13.5" customHeight="1">
      <c r="A10" s="832"/>
      <c r="B10" s="172" t="s">
        <v>50</v>
      </c>
      <c r="C10" s="798">
        <v>13</v>
      </c>
      <c r="D10" s="650">
        <v>10</v>
      </c>
      <c r="E10" s="650">
        <v>13</v>
      </c>
      <c r="F10" s="662">
        <v>9</v>
      </c>
      <c r="G10" s="650">
        <v>13</v>
      </c>
      <c r="H10" s="650">
        <v>5</v>
      </c>
      <c r="I10" s="650">
        <v>13</v>
      </c>
      <c r="J10" s="650">
        <v>19</v>
      </c>
      <c r="K10" s="650">
        <v>8</v>
      </c>
      <c r="L10" s="650">
        <v>3</v>
      </c>
      <c r="M10" s="650">
        <v>10</v>
      </c>
      <c r="N10" s="650">
        <v>15</v>
      </c>
      <c r="O10" s="651">
        <f t="shared" si="1"/>
        <v>131</v>
      </c>
    </row>
    <row r="11" spans="1:15" ht="13.5" customHeight="1">
      <c r="A11" s="832"/>
      <c r="B11" s="172" t="s">
        <v>51</v>
      </c>
      <c r="C11" s="798">
        <v>0</v>
      </c>
      <c r="D11" s="650">
        <v>0</v>
      </c>
      <c r="E11" s="650">
        <v>8</v>
      </c>
      <c r="F11" s="662">
        <v>0</v>
      </c>
      <c r="G11" s="650">
        <v>6</v>
      </c>
      <c r="H11" s="650">
        <v>5</v>
      </c>
      <c r="I11" s="650">
        <v>12</v>
      </c>
      <c r="J11" s="650">
        <v>0</v>
      </c>
      <c r="K11" s="650">
        <v>0</v>
      </c>
      <c r="L11" s="650">
        <v>0</v>
      </c>
      <c r="M11" s="650">
        <v>0</v>
      </c>
      <c r="N11" s="650">
        <v>6</v>
      </c>
      <c r="O11" s="651">
        <f t="shared" si="1"/>
        <v>37</v>
      </c>
    </row>
    <row r="12" spans="1:15" ht="13.5" customHeight="1">
      <c r="A12" s="82"/>
      <c r="B12" s="172" t="s">
        <v>79</v>
      </c>
      <c r="C12" s="798">
        <v>0</v>
      </c>
      <c r="D12" s="650">
        <v>0</v>
      </c>
      <c r="E12" s="650">
        <v>0</v>
      </c>
      <c r="F12" s="662">
        <v>0</v>
      </c>
      <c r="G12" s="650">
        <v>0</v>
      </c>
      <c r="H12" s="650">
        <v>0</v>
      </c>
      <c r="I12" s="650">
        <v>0</v>
      </c>
      <c r="J12" s="650">
        <v>0</v>
      </c>
      <c r="K12" s="650">
        <v>0</v>
      </c>
      <c r="L12" s="650">
        <v>0</v>
      </c>
      <c r="M12" s="650">
        <v>0</v>
      </c>
      <c r="N12" s="650">
        <v>0</v>
      </c>
      <c r="O12" s="651">
        <f t="shared" si="1"/>
        <v>0</v>
      </c>
    </row>
    <row r="13" spans="1:15" ht="13.5" customHeight="1" thickBot="1">
      <c r="A13" s="82"/>
      <c r="B13" s="174" t="s">
        <v>52</v>
      </c>
      <c r="C13" s="799">
        <v>0</v>
      </c>
      <c r="D13" s="653">
        <v>0</v>
      </c>
      <c r="E13" s="653">
        <v>3</v>
      </c>
      <c r="F13" s="663">
        <v>3</v>
      </c>
      <c r="G13" s="653">
        <v>1</v>
      </c>
      <c r="H13" s="653">
        <v>0</v>
      </c>
      <c r="I13" s="653">
        <v>0</v>
      </c>
      <c r="J13" s="653">
        <v>4</v>
      </c>
      <c r="K13" s="653">
        <v>3</v>
      </c>
      <c r="L13" s="653">
        <v>0</v>
      </c>
      <c r="M13" s="653">
        <v>4</v>
      </c>
      <c r="N13" s="653">
        <v>5</v>
      </c>
      <c r="O13" s="654">
        <f t="shared" si="1"/>
        <v>23</v>
      </c>
    </row>
    <row r="14" spans="1:15" ht="13.5" customHeight="1" thickTop="1">
      <c r="A14" s="831" t="s">
        <v>147</v>
      </c>
      <c r="B14" s="176" t="s">
        <v>49</v>
      </c>
      <c r="C14" s="797">
        <f aca="true" t="shared" si="3" ref="C14:N14">IF(C15="","",SUM(C15:C18))</f>
        <v>6</v>
      </c>
      <c r="D14" s="647">
        <f t="shared" si="3"/>
        <v>8</v>
      </c>
      <c r="E14" s="647">
        <f t="shared" si="3"/>
        <v>20</v>
      </c>
      <c r="F14" s="647">
        <f t="shared" si="3"/>
        <v>10</v>
      </c>
      <c r="G14" s="647">
        <f t="shared" si="3"/>
        <v>39</v>
      </c>
      <c r="H14" s="647">
        <f t="shared" si="3"/>
        <v>5</v>
      </c>
      <c r="I14" s="647">
        <f t="shared" si="3"/>
        <v>11</v>
      </c>
      <c r="J14" s="647">
        <f t="shared" si="3"/>
        <v>20</v>
      </c>
      <c r="K14" s="647">
        <f t="shared" si="3"/>
        <v>11</v>
      </c>
      <c r="L14" s="647">
        <f t="shared" si="3"/>
        <v>6</v>
      </c>
      <c r="M14" s="647">
        <f t="shared" si="3"/>
        <v>8</v>
      </c>
      <c r="N14" s="647">
        <f t="shared" si="3"/>
        <v>5</v>
      </c>
      <c r="O14" s="648">
        <f t="shared" si="1"/>
        <v>149</v>
      </c>
    </row>
    <row r="15" spans="1:15" ht="13.5" customHeight="1">
      <c r="A15" s="832"/>
      <c r="B15" s="172" t="s">
        <v>50</v>
      </c>
      <c r="C15" s="798">
        <v>6</v>
      </c>
      <c r="D15" s="650">
        <v>8</v>
      </c>
      <c r="E15" s="650">
        <v>12</v>
      </c>
      <c r="F15" s="662">
        <v>5</v>
      </c>
      <c r="G15" s="650">
        <v>4</v>
      </c>
      <c r="H15" s="650">
        <v>5</v>
      </c>
      <c r="I15" s="650">
        <v>3</v>
      </c>
      <c r="J15" s="650">
        <v>9</v>
      </c>
      <c r="K15" s="650">
        <v>11</v>
      </c>
      <c r="L15" s="650">
        <v>6</v>
      </c>
      <c r="M15" s="650">
        <v>8</v>
      </c>
      <c r="N15" s="650">
        <v>5</v>
      </c>
      <c r="O15" s="651">
        <f t="shared" si="1"/>
        <v>82</v>
      </c>
    </row>
    <row r="16" spans="1:15" ht="13.5" customHeight="1">
      <c r="A16" s="832"/>
      <c r="B16" s="172" t="s">
        <v>51</v>
      </c>
      <c r="C16" s="798">
        <v>0</v>
      </c>
      <c r="D16" s="650">
        <v>0</v>
      </c>
      <c r="E16" s="650">
        <v>8</v>
      </c>
      <c r="F16" s="662">
        <v>0</v>
      </c>
      <c r="G16" s="650">
        <v>32</v>
      </c>
      <c r="H16" s="650">
        <v>0</v>
      </c>
      <c r="I16" s="650">
        <v>6</v>
      </c>
      <c r="J16" s="650">
        <v>11</v>
      </c>
      <c r="K16" s="650">
        <v>0</v>
      </c>
      <c r="L16" s="650">
        <v>0</v>
      </c>
      <c r="M16" s="650">
        <v>0</v>
      </c>
      <c r="N16" s="650">
        <v>0</v>
      </c>
      <c r="O16" s="651">
        <f t="shared" si="1"/>
        <v>57</v>
      </c>
    </row>
    <row r="17" spans="1:15" ht="13.5" customHeight="1">
      <c r="A17" s="82"/>
      <c r="B17" s="172" t="s">
        <v>79</v>
      </c>
      <c r="C17" s="798">
        <v>0</v>
      </c>
      <c r="D17" s="650">
        <v>0</v>
      </c>
      <c r="E17" s="650">
        <v>0</v>
      </c>
      <c r="F17" s="662">
        <v>0</v>
      </c>
      <c r="G17" s="650">
        <v>0</v>
      </c>
      <c r="H17" s="650">
        <v>0</v>
      </c>
      <c r="I17" s="650">
        <v>0</v>
      </c>
      <c r="J17" s="650">
        <v>0</v>
      </c>
      <c r="K17" s="650">
        <v>0</v>
      </c>
      <c r="L17" s="650">
        <v>0</v>
      </c>
      <c r="M17" s="650">
        <v>0</v>
      </c>
      <c r="N17" s="650">
        <v>0</v>
      </c>
      <c r="O17" s="651">
        <f t="shared" si="1"/>
        <v>0</v>
      </c>
    </row>
    <row r="18" spans="1:15" ht="13.5" customHeight="1" thickBot="1">
      <c r="A18" s="82"/>
      <c r="B18" s="177" t="s">
        <v>52</v>
      </c>
      <c r="C18" s="799">
        <v>0</v>
      </c>
      <c r="D18" s="653">
        <v>0</v>
      </c>
      <c r="E18" s="653">
        <v>0</v>
      </c>
      <c r="F18" s="663">
        <v>5</v>
      </c>
      <c r="G18" s="653">
        <v>3</v>
      </c>
      <c r="H18" s="653">
        <v>0</v>
      </c>
      <c r="I18" s="653">
        <v>2</v>
      </c>
      <c r="J18" s="653">
        <v>0</v>
      </c>
      <c r="K18" s="653">
        <v>0</v>
      </c>
      <c r="L18" s="653">
        <v>0</v>
      </c>
      <c r="M18" s="653">
        <v>0</v>
      </c>
      <c r="N18" s="653">
        <v>0</v>
      </c>
      <c r="O18" s="654">
        <f t="shared" si="1"/>
        <v>10</v>
      </c>
    </row>
    <row r="19" spans="1:15" ht="13.5" customHeight="1" thickTop="1">
      <c r="A19" s="831" t="s">
        <v>58</v>
      </c>
      <c r="B19" s="171" t="s">
        <v>49</v>
      </c>
      <c r="C19" s="797">
        <f aca="true" t="shared" si="4" ref="C19:N19">IF(C20="","",SUM(C20:C23))</f>
        <v>17</v>
      </c>
      <c r="D19" s="647">
        <f t="shared" si="4"/>
        <v>14</v>
      </c>
      <c r="E19" s="647">
        <f t="shared" si="4"/>
        <v>20</v>
      </c>
      <c r="F19" s="647">
        <f t="shared" si="4"/>
        <v>21</v>
      </c>
      <c r="G19" s="647">
        <f t="shared" si="4"/>
        <v>15</v>
      </c>
      <c r="H19" s="647">
        <f t="shared" si="4"/>
        <v>27</v>
      </c>
      <c r="I19" s="647">
        <f t="shared" si="4"/>
        <v>28</v>
      </c>
      <c r="J19" s="647">
        <f t="shared" si="4"/>
        <v>4</v>
      </c>
      <c r="K19" s="647">
        <f t="shared" si="4"/>
        <v>20</v>
      </c>
      <c r="L19" s="647">
        <f t="shared" si="4"/>
        <v>10</v>
      </c>
      <c r="M19" s="647">
        <f t="shared" si="4"/>
        <v>32</v>
      </c>
      <c r="N19" s="647">
        <f t="shared" si="4"/>
        <v>12</v>
      </c>
      <c r="O19" s="648">
        <f t="shared" si="1"/>
        <v>220</v>
      </c>
    </row>
    <row r="20" spans="1:15" ht="13.5" customHeight="1">
      <c r="A20" s="832"/>
      <c r="B20" s="172" t="s">
        <v>50</v>
      </c>
      <c r="C20" s="798">
        <v>17</v>
      </c>
      <c r="D20" s="650">
        <v>14</v>
      </c>
      <c r="E20" s="650">
        <v>15</v>
      </c>
      <c r="F20" s="650">
        <v>11</v>
      </c>
      <c r="G20" s="650">
        <v>14</v>
      </c>
      <c r="H20" s="650">
        <v>17</v>
      </c>
      <c r="I20" s="650">
        <v>11</v>
      </c>
      <c r="J20" s="650">
        <v>4</v>
      </c>
      <c r="K20" s="650">
        <v>12</v>
      </c>
      <c r="L20" s="650">
        <v>10</v>
      </c>
      <c r="M20" s="650">
        <v>10</v>
      </c>
      <c r="N20" s="650">
        <v>10</v>
      </c>
      <c r="O20" s="651">
        <f t="shared" si="1"/>
        <v>145</v>
      </c>
    </row>
    <row r="21" spans="1:15" ht="13.5" customHeight="1">
      <c r="A21" s="832"/>
      <c r="B21" s="172" t="s">
        <v>51</v>
      </c>
      <c r="C21" s="798">
        <v>0</v>
      </c>
      <c r="D21" s="650">
        <v>0</v>
      </c>
      <c r="E21" s="650">
        <v>0</v>
      </c>
      <c r="F21" s="650">
        <v>10</v>
      </c>
      <c r="G21" s="650">
        <v>0</v>
      </c>
      <c r="H21" s="650">
        <v>8</v>
      </c>
      <c r="I21" s="650">
        <v>10</v>
      </c>
      <c r="J21" s="650">
        <v>0</v>
      </c>
      <c r="K21" s="650">
        <v>2</v>
      </c>
      <c r="L21" s="650">
        <v>0</v>
      </c>
      <c r="M21" s="650">
        <v>0</v>
      </c>
      <c r="N21" s="650">
        <v>0</v>
      </c>
      <c r="O21" s="651">
        <f t="shared" si="1"/>
        <v>30</v>
      </c>
    </row>
    <row r="22" spans="1:15" ht="13.5" customHeight="1">
      <c r="A22" s="82"/>
      <c r="B22" s="172" t="s">
        <v>79</v>
      </c>
      <c r="C22" s="798">
        <v>0</v>
      </c>
      <c r="D22" s="650">
        <v>0</v>
      </c>
      <c r="E22" s="650">
        <v>0</v>
      </c>
      <c r="F22" s="650">
        <v>0</v>
      </c>
      <c r="G22" s="650">
        <v>0</v>
      </c>
      <c r="H22" s="650">
        <v>0</v>
      </c>
      <c r="I22" s="650">
        <v>0</v>
      </c>
      <c r="J22" s="650">
        <v>0</v>
      </c>
      <c r="K22" s="650">
        <v>1</v>
      </c>
      <c r="L22" s="650">
        <v>0</v>
      </c>
      <c r="M22" s="650">
        <v>22</v>
      </c>
      <c r="N22" s="650">
        <v>0</v>
      </c>
      <c r="O22" s="651">
        <f t="shared" si="1"/>
        <v>23</v>
      </c>
    </row>
    <row r="23" spans="1:15" ht="13.5" customHeight="1" thickBot="1">
      <c r="A23" s="83"/>
      <c r="B23" s="174" t="s">
        <v>52</v>
      </c>
      <c r="C23" s="799">
        <v>0</v>
      </c>
      <c r="D23" s="653">
        <v>0</v>
      </c>
      <c r="E23" s="653">
        <v>5</v>
      </c>
      <c r="F23" s="653">
        <v>0</v>
      </c>
      <c r="G23" s="653">
        <v>1</v>
      </c>
      <c r="H23" s="653">
        <v>2</v>
      </c>
      <c r="I23" s="653">
        <v>7</v>
      </c>
      <c r="J23" s="653">
        <v>0</v>
      </c>
      <c r="K23" s="653">
        <v>5</v>
      </c>
      <c r="L23" s="653">
        <v>0</v>
      </c>
      <c r="M23" s="653">
        <v>0</v>
      </c>
      <c r="N23" s="653">
        <v>2</v>
      </c>
      <c r="O23" s="654">
        <f t="shared" si="1"/>
        <v>22</v>
      </c>
    </row>
    <row r="24" spans="1:15" ht="13.5" customHeight="1" thickTop="1">
      <c r="A24" s="831" t="s">
        <v>145</v>
      </c>
      <c r="B24" s="171" t="s">
        <v>49</v>
      </c>
      <c r="C24" s="797">
        <f aca="true" t="shared" si="5" ref="C24:N24">IF(C25="","",SUM(C25:C28))</f>
        <v>88</v>
      </c>
      <c r="D24" s="647">
        <f t="shared" si="5"/>
        <v>192</v>
      </c>
      <c r="E24" s="647">
        <f t="shared" si="5"/>
        <v>128</v>
      </c>
      <c r="F24" s="647">
        <f t="shared" si="5"/>
        <v>110</v>
      </c>
      <c r="G24" s="647">
        <f t="shared" si="5"/>
        <v>110</v>
      </c>
      <c r="H24" s="647">
        <f t="shared" si="5"/>
        <v>211</v>
      </c>
      <c r="I24" s="647">
        <f t="shared" si="5"/>
        <v>119</v>
      </c>
      <c r="J24" s="647">
        <f t="shared" si="5"/>
        <v>113</v>
      </c>
      <c r="K24" s="647">
        <f t="shared" si="5"/>
        <v>109</v>
      </c>
      <c r="L24" s="647">
        <f t="shared" si="5"/>
        <v>134</v>
      </c>
      <c r="M24" s="647">
        <f t="shared" si="5"/>
        <v>72</v>
      </c>
      <c r="N24" s="647">
        <f t="shared" si="5"/>
        <v>76</v>
      </c>
      <c r="O24" s="648">
        <f t="shared" si="1"/>
        <v>1462</v>
      </c>
    </row>
    <row r="25" spans="1:15" ht="13.5" customHeight="1">
      <c r="A25" s="832"/>
      <c r="B25" s="172" t="s">
        <v>50</v>
      </c>
      <c r="C25" s="798">
        <v>40</v>
      </c>
      <c r="D25" s="650">
        <v>59</v>
      </c>
      <c r="E25" s="650">
        <v>69</v>
      </c>
      <c r="F25" s="650">
        <v>56</v>
      </c>
      <c r="G25" s="650">
        <v>53</v>
      </c>
      <c r="H25" s="650">
        <v>58</v>
      </c>
      <c r="I25" s="650">
        <v>40</v>
      </c>
      <c r="J25" s="650">
        <v>58</v>
      </c>
      <c r="K25" s="650">
        <v>58</v>
      </c>
      <c r="L25" s="650">
        <v>28</v>
      </c>
      <c r="M25" s="650">
        <v>34</v>
      </c>
      <c r="N25" s="650">
        <v>38</v>
      </c>
      <c r="O25" s="651">
        <f t="shared" si="1"/>
        <v>591</v>
      </c>
    </row>
    <row r="26" spans="1:15" ht="13.5" customHeight="1">
      <c r="A26" s="832"/>
      <c r="B26" s="172" t="s">
        <v>51</v>
      </c>
      <c r="C26" s="798">
        <v>28</v>
      </c>
      <c r="D26" s="650">
        <v>59</v>
      </c>
      <c r="E26" s="650">
        <v>48</v>
      </c>
      <c r="F26" s="650">
        <v>31</v>
      </c>
      <c r="G26" s="650">
        <v>26</v>
      </c>
      <c r="H26" s="650">
        <v>144</v>
      </c>
      <c r="I26" s="650">
        <v>69</v>
      </c>
      <c r="J26" s="650">
        <v>53</v>
      </c>
      <c r="K26" s="650">
        <v>36</v>
      </c>
      <c r="L26" s="650">
        <v>44</v>
      </c>
      <c r="M26" s="650">
        <v>28</v>
      </c>
      <c r="N26" s="650">
        <v>14</v>
      </c>
      <c r="O26" s="651">
        <f t="shared" si="1"/>
        <v>580</v>
      </c>
    </row>
    <row r="27" spans="1:15" ht="13.5" customHeight="1">
      <c r="A27" s="82"/>
      <c r="B27" s="172" t="s">
        <v>79</v>
      </c>
      <c r="C27" s="798">
        <v>0</v>
      </c>
      <c r="D27" s="650">
        <v>0</v>
      </c>
      <c r="E27" s="650">
        <v>0</v>
      </c>
      <c r="F27" s="650">
        <v>0</v>
      </c>
      <c r="G27" s="650">
        <v>0</v>
      </c>
      <c r="H27" s="650">
        <v>0</v>
      </c>
      <c r="I27" s="650">
        <v>0</v>
      </c>
      <c r="J27" s="650">
        <v>1</v>
      </c>
      <c r="K27" s="650">
        <v>0</v>
      </c>
      <c r="L27" s="650">
        <v>0</v>
      </c>
      <c r="M27" s="650">
        <v>0</v>
      </c>
      <c r="N27" s="650">
        <v>0</v>
      </c>
      <c r="O27" s="651">
        <f t="shared" si="1"/>
        <v>1</v>
      </c>
    </row>
    <row r="28" spans="1:15" ht="13.5" customHeight="1" thickBot="1">
      <c r="A28" s="83"/>
      <c r="B28" s="174" t="s">
        <v>52</v>
      </c>
      <c r="C28" s="799">
        <v>20</v>
      </c>
      <c r="D28" s="653">
        <v>74</v>
      </c>
      <c r="E28" s="653">
        <v>11</v>
      </c>
      <c r="F28" s="653">
        <v>23</v>
      </c>
      <c r="G28" s="653">
        <v>31</v>
      </c>
      <c r="H28" s="653">
        <v>9</v>
      </c>
      <c r="I28" s="653">
        <v>10</v>
      </c>
      <c r="J28" s="653">
        <v>1</v>
      </c>
      <c r="K28" s="653">
        <v>15</v>
      </c>
      <c r="L28" s="653">
        <v>62</v>
      </c>
      <c r="M28" s="653">
        <v>10</v>
      </c>
      <c r="N28" s="653">
        <v>24</v>
      </c>
      <c r="O28" s="654">
        <f t="shared" si="1"/>
        <v>290</v>
      </c>
    </row>
    <row r="29" spans="1:15" ht="13.5" customHeight="1" thickTop="1">
      <c r="A29" s="831" t="s">
        <v>87</v>
      </c>
      <c r="B29" s="176" t="s">
        <v>49</v>
      </c>
      <c r="C29" s="797">
        <f aca="true" t="shared" si="6" ref="C29:N29">IF(C30="","",SUM(C30:C33))</f>
        <v>9</v>
      </c>
      <c r="D29" s="647">
        <f t="shared" si="6"/>
        <v>13</v>
      </c>
      <c r="E29" s="647">
        <f t="shared" si="6"/>
        <v>19</v>
      </c>
      <c r="F29" s="647">
        <f t="shared" si="6"/>
        <v>7</v>
      </c>
      <c r="G29" s="647">
        <f t="shared" si="6"/>
        <v>11</v>
      </c>
      <c r="H29" s="647">
        <f t="shared" si="6"/>
        <v>12</v>
      </c>
      <c r="I29" s="647">
        <f t="shared" si="6"/>
        <v>16</v>
      </c>
      <c r="J29" s="647">
        <f t="shared" si="6"/>
        <v>16</v>
      </c>
      <c r="K29" s="647">
        <f t="shared" si="6"/>
        <v>13</v>
      </c>
      <c r="L29" s="647">
        <f t="shared" si="6"/>
        <v>16</v>
      </c>
      <c r="M29" s="647">
        <f t="shared" si="6"/>
        <v>6</v>
      </c>
      <c r="N29" s="647">
        <f t="shared" si="6"/>
        <v>25</v>
      </c>
      <c r="O29" s="648">
        <f t="shared" si="1"/>
        <v>163</v>
      </c>
    </row>
    <row r="30" spans="1:15" ht="13.5" customHeight="1">
      <c r="A30" s="832"/>
      <c r="B30" s="788" t="s">
        <v>166</v>
      </c>
      <c r="C30" s="798">
        <v>9</v>
      </c>
      <c r="D30" s="650">
        <v>13</v>
      </c>
      <c r="E30" s="650">
        <v>12</v>
      </c>
      <c r="F30" s="650">
        <v>6</v>
      </c>
      <c r="G30" s="650">
        <v>10</v>
      </c>
      <c r="H30" s="650">
        <v>12</v>
      </c>
      <c r="I30" s="650">
        <v>11</v>
      </c>
      <c r="J30" s="650">
        <v>13</v>
      </c>
      <c r="K30" s="650">
        <v>4</v>
      </c>
      <c r="L30" s="650">
        <v>12</v>
      </c>
      <c r="M30" s="650">
        <v>6</v>
      </c>
      <c r="N30" s="650">
        <v>12</v>
      </c>
      <c r="O30" s="651">
        <f t="shared" si="1"/>
        <v>120</v>
      </c>
    </row>
    <row r="31" spans="1:15" ht="13.5" customHeight="1">
      <c r="A31" s="832"/>
      <c r="B31" s="172" t="s">
        <v>51</v>
      </c>
      <c r="C31" s="798">
        <v>0</v>
      </c>
      <c r="D31" s="650">
        <v>0</v>
      </c>
      <c r="E31" s="650">
        <v>0</v>
      </c>
      <c r="F31" s="650">
        <v>0</v>
      </c>
      <c r="G31" s="650">
        <v>0</v>
      </c>
      <c r="H31" s="650">
        <v>0</v>
      </c>
      <c r="I31" s="650">
        <v>0</v>
      </c>
      <c r="J31" s="650">
        <v>0</v>
      </c>
      <c r="K31" s="650">
        <v>5</v>
      </c>
      <c r="L31" s="650">
        <v>0</v>
      </c>
      <c r="M31" s="650">
        <v>0</v>
      </c>
      <c r="N31" s="650">
        <v>9</v>
      </c>
      <c r="O31" s="651">
        <f t="shared" si="1"/>
        <v>14</v>
      </c>
    </row>
    <row r="32" spans="1:15" ht="13.5" customHeight="1">
      <c r="A32" s="84"/>
      <c r="B32" s="172" t="s">
        <v>79</v>
      </c>
      <c r="C32" s="798">
        <v>0</v>
      </c>
      <c r="D32" s="650">
        <v>0</v>
      </c>
      <c r="E32" s="650">
        <v>0</v>
      </c>
      <c r="F32" s="650">
        <v>1</v>
      </c>
      <c r="G32" s="650">
        <v>0</v>
      </c>
      <c r="H32" s="650">
        <v>0</v>
      </c>
      <c r="I32" s="650">
        <v>0</v>
      </c>
      <c r="J32" s="650">
        <v>0</v>
      </c>
      <c r="K32" s="650">
        <v>0</v>
      </c>
      <c r="L32" s="650">
        <v>0</v>
      </c>
      <c r="M32" s="650">
        <v>0</v>
      </c>
      <c r="N32" s="650">
        <v>0</v>
      </c>
      <c r="O32" s="651">
        <f t="shared" si="1"/>
        <v>1</v>
      </c>
    </row>
    <row r="33" spans="1:15" ht="13.5" customHeight="1" thickBot="1">
      <c r="A33" s="82"/>
      <c r="B33" s="174" t="s">
        <v>52</v>
      </c>
      <c r="C33" s="799">
        <v>0</v>
      </c>
      <c r="D33" s="653">
        <v>0</v>
      </c>
      <c r="E33" s="653">
        <v>7</v>
      </c>
      <c r="F33" s="653">
        <v>0</v>
      </c>
      <c r="G33" s="653">
        <v>1</v>
      </c>
      <c r="H33" s="653">
        <v>0</v>
      </c>
      <c r="I33" s="653">
        <v>5</v>
      </c>
      <c r="J33" s="653">
        <v>3</v>
      </c>
      <c r="K33" s="653">
        <v>4</v>
      </c>
      <c r="L33" s="653">
        <v>4</v>
      </c>
      <c r="M33" s="653">
        <v>0</v>
      </c>
      <c r="N33" s="653">
        <v>4</v>
      </c>
      <c r="O33" s="655">
        <f t="shared" si="1"/>
        <v>28</v>
      </c>
    </row>
    <row r="34" spans="1:15" ht="13.5" customHeight="1" thickTop="1">
      <c r="A34" s="831" t="s">
        <v>88</v>
      </c>
      <c r="B34" s="171" t="s">
        <v>49</v>
      </c>
      <c r="C34" s="797">
        <f aca="true" t="shared" si="7" ref="C34:N34">IF(C35="","",SUM(C35:C38))</f>
        <v>45</v>
      </c>
      <c r="D34" s="647">
        <f t="shared" si="7"/>
        <v>18</v>
      </c>
      <c r="E34" s="647">
        <f t="shared" si="7"/>
        <v>29</v>
      </c>
      <c r="F34" s="647">
        <f t="shared" si="7"/>
        <v>65</v>
      </c>
      <c r="G34" s="647">
        <f t="shared" si="7"/>
        <v>13</v>
      </c>
      <c r="H34" s="647">
        <f t="shared" si="7"/>
        <v>25</v>
      </c>
      <c r="I34" s="647">
        <f t="shared" si="7"/>
        <v>17</v>
      </c>
      <c r="J34" s="647">
        <f t="shared" si="7"/>
        <v>23</v>
      </c>
      <c r="K34" s="647">
        <f t="shared" si="7"/>
        <v>36</v>
      </c>
      <c r="L34" s="647">
        <f t="shared" si="7"/>
        <v>16</v>
      </c>
      <c r="M34" s="647">
        <f t="shared" si="7"/>
        <v>16</v>
      </c>
      <c r="N34" s="647">
        <f t="shared" si="7"/>
        <v>26</v>
      </c>
      <c r="O34" s="651">
        <f t="shared" si="1"/>
        <v>329</v>
      </c>
    </row>
    <row r="35" spans="1:15" ht="13.5" customHeight="1">
      <c r="A35" s="833"/>
      <c r="B35" s="172" t="s">
        <v>50</v>
      </c>
      <c r="C35" s="798">
        <v>25</v>
      </c>
      <c r="D35" s="650">
        <v>10</v>
      </c>
      <c r="E35" s="650">
        <v>27</v>
      </c>
      <c r="F35" s="650">
        <v>23</v>
      </c>
      <c r="G35" s="650">
        <v>13</v>
      </c>
      <c r="H35" s="650">
        <v>16</v>
      </c>
      <c r="I35" s="650">
        <v>13</v>
      </c>
      <c r="J35" s="650">
        <v>20</v>
      </c>
      <c r="K35" s="650">
        <v>22</v>
      </c>
      <c r="L35" s="650">
        <v>13</v>
      </c>
      <c r="M35" s="650">
        <v>16</v>
      </c>
      <c r="N35" s="650">
        <v>13</v>
      </c>
      <c r="O35" s="651">
        <f t="shared" si="1"/>
        <v>211</v>
      </c>
    </row>
    <row r="36" spans="1:15" ht="13.5" customHeight="1">
      <c r="A36" s="833"/>
      <c r="B36" s="172" t="s">
        <v>51</v>
      </c>
      <c r="C36" s="798">
        <v>14</v>
      </c>
      <c r="D36" s="650">
        <v>8</v>
      </c>
      <c r="E36" s="650">
        <v>0</v>
      </c>
      <c r="F36" s="650">
        <v>34</v>
      </c>
      <c r="G36" s="650">
        <v>0</v>
      </c>
      <c r="H36" s="650">
        <v>8</v>
      </c>
      <c r="I36" s="650">
        <v>1</v>
      </c>
      <c r="J36" s="650">
        <v>0</v>
      </c>
      <c r="K36" s="650">
        <v>2</v>
      </c>
      <c r="L36" s="650">
        <v>1</v>
      </c>
      <c r="M36" s="650">
        <v>0</v>
      </c>
      <c r="N36" s="650">
        <v>12</v>
      </c>
      <c r="O36" s="651">
        <f t="shared" si="1"/>
        <v>80</v>
      </c>
    </row>
    <row r="37" spans="1:15" ht="13.5" customHeight="1">
      <c r="A37" s="84"/>
      <c r="B37" s="172" t="s">
        <v>67</v>
      </c>
      <c r="C37" s="798">
        <v>0</v>
      </c>
      <c r="D37" s="650">
        <v>0</v>
      </c>
      <c r="E37" s="650">
        <v>0</v>
      </c>
      <c r="F37" s="650">
        <v>0</v>
      </c>
      <c r="G37" s="650">
        <v>0</v>
      </c>
      <c r="H37" s="650">
        <v>0</v>
      </c>
      <c r="I37" s="650">
        <v>0</v>
      </c>
      <c r="J37" s="650">
        <v>0</v>
      </c>
      <c r="K37" s="650">
        <v>0</v>
      </c>
      <c r="L37" s="650">
        <v>0</v>
      </c>
      <c r="M37" s="650">
        <v>0</v>
      </c>
      <c r="N37" s="650">
        <v>0</v>
      </c>
      <c r="O37" s="651">
        <f t="shared" si="1"/>
        <v>0</v>
      </c>
    </row>
    <row r="38" spans="1:15" ht="13.5" customHeight="1" thickBot="1">
      <c r="A38" s="83"/>
      <c r="B38" s="174" t="s">
        <v>52</v>
      </c>
      <c r="C38" s="799">
        <v>6</v>
      </c>
      <c r="D38" s="653">
        <v>0</v>
      </c>
      <c r="E38" s="653">
        <v>2</v>
      </c>
      <c r="F38" s="653">
        <v>8</v>
      </c>
      <c r="G38" s="653">
        <v>0</v>
      </c>
      <c r="H38" s="653">
        <v>1</v>
      </c>
      <c r="I38" s="653">
        <v>3</v>
      </c>
      <c r="J38" s="653">
        <v>3</v>
      </c>
      <c r="K38" s="653">
        <v>12</v>
      </c>
      <c r="L38" s="653">
        <v>2</v>
      </c>
      <c r="M38" s="653">
        <v>0</v>
      </c>
      <c r="N38" s="653">
        <v>1</v>
      </c>
      <c r="O38" s="654">
        <f t="shared" si="1"/>
        <v>38</v>
      </c>
    </row>
    <row r="39" spans="1:15" ht="13.5" customHeight="1" thickTop="1">
      <c r="A39" s="831" t="s">
        <v>146</v>
      </c>
      <c r="B39" s="176" t="s">
        <v>49</v>
      </c>
      <c r="C39" s="797">
        <f aca="true" t="shared" si="8" ref="C39:N39">IF(C40="","",SUM(C40:C43))</f>
        <v>18</v>
      </c>
      <c r="D39" s="647">
        <f t="shared" si="8"/>
        <v>21</v>
      </c>
      <c r="E39" s="647">
        <f t="shared" si="8"/>
        <v>31</v>
      </c>
      <c r="F39" s="647">
        <f t="shared" si="8"/>
        <v>35</v>
      </c>
      <c r="G39" s="647">
        <f t="shared" si="8"/>
        <v>20</v>
      </c>
      <c r="H39" s="647">
        <f t="shared" si="8"/>
        <v>29</v>
      </c>
      <c r="I39" s="647">
        <f t="shared" si="8"/>
        <v>20</v>
      </c>
      <c r="J39" s="647">
        <f t="shared" si="8"/>
        <v>19</v>
      </c>
      <c r="K39" s="647">
        <f t="shared" si="8"/>
        <v>37</v>
      </c>
      <c r="L39" s="647">
        <f t="shared" si="8"/>
        <v>14</v>
      </c>
      <c r="M39" s="647">
        <f t="shared" si="8"/>
        <v>38</v>
      </c>
      <c r="N39" s="810">
        <f t="shared" si="8"/>
        <v>12</v>
      </c>
      <c r="O39" s="648">
        <f t="shared" si="1"/>
        <v>294</v>
      </c>
    </row>
    <row r="40" spans="1:15" ht="13.5" customHeight="1">
      <c r="A40" s="832"/>
      <c r="B40" s="172" t="s">
        <v>50</v>
      </c>
      <c r="C40" s="798">
        <v>18</v>
      </c>
      <c r="D40" s="650">
        <v>19</v>
      </c>
      <c r="E40" s="650">
        <v>29</v>
      </c>
      <c r="F40" s="650">
        <v>26</v>
      </c>
      <c r="G40" s="650">
        <v>14</v>
      </c>
      <c r="H40" s="650">
        <v>22</v>
      </c>
      <c r="I40" s="650">
        <v>20</v>
      </c>
      <c r="J40" s="650">
        <v>13</v>
      </c>
      <c r="K40" s="650">
        <v>20</v>
      </c>
      <c r="L40" s="650">
        <v>14</v>
      </c>
      <c r="M40" s="650">
        <v>9</v>
      </c>
      <c r="N40" s="813">
        <v>12</v>
      </c>
      <c r="O40" s="651">
        <f t="shared" si="1"/>
        <v>216</v>
      </c>
    </row>
    <row r="41" spans="1:15" ht="13.5" customHeight="1">
      <c r="A41" s="832"/>
      <c r="B41" s="172" t="s">
        <v>51</v>
      </c>
      <c r="C41" s="798">
        <v>0</v>
      </c>
      <c r="D41" s="650">
        <v>0</v>
      </c>
      <c r="E41" s="650">
        <v>2</v>
      </c>
      <c r="F41" s="650">
        <v>8</v>
      </c>
      <c r="G41" s="650">
        <v>3</v>
      </c>
      <c r="H41" s="650">
        <v>6</v>
      </c>
      <c r="I41" s="650">
        <v>0</v>
      </c>
      <c r="J41" s="650">
        <v>6</v>
      </c>
      <c r="K41" s="650">
        <v>15</v>
      </c>
      <c r="L41" s="650">
        <v>0</v>
      </c>
      <c r="M41" s="650">
        <v>29</v>
      </c>
      <c r="N41" s="813">
        <v>0</v>
      </c>
      <c r="O41" s="651">
        <f t="shared" si="1"/>
        <v>69</v>
      </c>
    </row>
    <row r="42" spans="1:15" ht="13.5" customHeight="1">
      <c r="A42" s="82"/>
      <c r="B42" s="172" t="s">
        <v>67</v>
      </c>
      <c r="C42" s="798">
        <v>0</v>
      </c>
      <c r="D42" s="650">
        <v>0</v>
      </c>
      <c r="E42" s="650">
        <v>0</v>
      </c>
      <c r="F42" s="650">
        <v>0</v>
      </c>
      <c r="G42" s="650">
        <v>0</v>
      </c>
      <c r="H42" s="650">
        <v>0</v>
      </c>
      <c r="I42" s="650">
        <v>0</v>
      </c>
      <c r="J42" s="650">
        <v>0</v>
      </c>
      <c r="K42" s="650">
        <v>1</v>
      </c>
      <c r="L42" s="650">
        <v>0</v>
      </c>
      <c r="M42" s="650">
        <v>0</v>
      </c>
      <c r="N42" s="813">
        <v>0</v>
      </c>
      <c r="O42" s="651">
        <f t="shared" si="1"/>
        <v>1</v>
      </c>
    </row>
    <row r="43" spans="1:15" ht="13.5" customHeight="1" thickBot="1">
      <c r="A43" s="83"/>
      <c r="B43" s="174" t="s">
        <v>52</v>
      </c>
      <c r="C43" s="799">
        <v>0</v>
      </c>
      <c r="D43" s="653">
        <v>2</v>
      </c>
      <c r="E43" s="653">
        <v>0</v>
      </c>
      <c r="F43" s="653">
        <v>1</v>
      </c>
      <c r="G43" s="653">
        <v>3</v>
      </c>
      <c r="H43" s="653">
        <v>1</v>
      </c>
      <c r="I43" s="653">
        <v>0</v>
      </c>
      <c r="J43" s="653">
        <v>0</v>
      </c>
      <c r="K43" s="653">
        <v>1</v>
      </c>
      <c r="L43" s="653">
        <v>0</v>
      </c>
      <c r="M43" s="653">
        <v>0</v>
      </c>
      <c r="N43" s="814">
        <v>0</v>
      </c>
      <c r="O43" s="654">
        <f t="shared" si="1"/>
        <v>8</v>
      </c>
    </row>
    <row r="44" spans="1:15" ht="13.5" customHeight="1" thickTop="1">
      <c r="A44" s="832" t="s">
        <v>60</v>
      </c>
      <c r="B44" s="176" t="s">
        <v>49</v>
      </c>
      <c r="C44" s="797">
        <f aca="true" t="shared" si="9" ref="C44:N44">IF(C45="","",SUM(C45:C48))</f>
        <v>4</v>
      </c>
      <c r="D44" s="647">
        <f t="shared" si="9"/>
        <v>2</v>
      </c>
      <c r="E44" s="647">
        <f t="shared" si="9"/>
        <v>6</v>
      </c>
      <c r="F44" s="647">
        <f t="shared" si="9"/>
        <v>4</v>
      </c>
      <c r="G44" s="647">
        <f t="shared" si="9"/>
        <v>5</v>
      </c>
      <c r="H44" s="647">
        <f t="shared" si="9"/>
        <v>2</v>
      </c>
      <c r="I44" s="647">
        <f t="shared" si="9"/>
        <v>2</v>
      </c>
      <c r="J44" s="647">
        <f t="shared" si="9"/>
        <v>10</v>
      </c>
      <c r="K44" s="647">
        <f t="shared" si="9"/>
        <v>0</v>
      </c>
      <c r="L44" s="647">
        <f t="shared" si="9"/>
        <v>0</v>
      </c>
      <c r="M44" s="647">
        <f t="shared" si="9"/>
        <v>2</v>
      </c>
      <c r="N44" s="815">
        <f t="shared" si="9"/>
        <v>3</v>
      </c>
      <c r="O44" s="648">
        <f t="shared" si="1"/>
        <v>40</v>
      </c>
    </row>
    <row r="45" spans="1:15" ht="13.5" customHeight="1">
      <c r="A45" s="832"/>
      <c r="B45" s="172" t="s">
        <v>50</v>
      </c>
      <c r="C45" s="798">
        <v>4</v>
      </c>
      <c r="D45" s="650">
        <v>2</v>
      </c>
      <c r="E45" s="650">
        <v>6</v>
      </c>
      <c r="F45" s="650">
        <v>4</v>
      </c>
      <c r="G45" s="650">
        <v>5</v>
      </c>
      <c r="H45" s="650">
        <v>2</v>
      </c>
      <c r="I45" s="650">
        <v>2</v>
      </c>
      <c r="J45" s="650">
        <v>4</v>
      </c>
      <c r="K45" s="650">
        <v>0</v>
      </c>
      <c r="L45" s="650">
        <v>0</v>
      </c>
      <c r="M45" s="650">
        <v>2</v>
      </c>
      <c r="N45" s="813">
        <v>3</v>
      </c>
      <c r="O45" s="651">
        <f t="shared" si="1"/>
        <v>34</v>
      </c>
    </row>
    <row r="46" spans="1:15" ht="13.5" customHeight="1">
      <c r="A46" s="832"/>
      <c r="B46" s="172" t="s">
        <v>51</v>
      </c>
      <c r="C46" s="798">
        <v>0</v>
      </c>
      <c r="D46" s="650">
        <v>0</v>
      </c>
      <c r="E46" s="650">
        <v>0</v>
      </c>
      <c r="F46" s="650">
        <v>0</v>
      </c>
      <c r="G46" s="650">
        <v>0</v>
      </c>
      <c r="H46" s="650">
        <v>0</v>
      </c>
      <c r="I46" s="650">
        <v>0</v>
      </c>
      <c r="J46" s="650">
        <v>6</v>
      </c>
      <c r="K46" s="650">
        <v>0</v>
      </c>
      <c r="L46" s="650">
        <v>0</v>
      </c>
      <c r="M46" s="650">
        <v>0</v>
      </c>
      <c r="N46" s="813">
        <v>0</v>
      </c>
      <c r="O46" s="651">
        <f t="shared" si="1"/>
        <v>6</v>
      </c>
    </row>
    <row r="47" spans="1:15" ht="13.5" customHeight="1">
      <c r="A47" s="82"/>
      <c r="B47" s="172" t="s">
        <v>79</v>
      </c>
      <c r="C47" s="649">
        <v>0</v>
      </c>
      <c r="D47" s="650">
        <v>0</v>
      </c>
      <c r="E47" s="650">
        <v>0</v>
      </c>
      <c r="F47" s="650">
        <v>0</v>
      </c>
      <c r="G47" s="650">
        <v>0</v>
      </c>
      <c r="H47" s="650">
        <v>0</v>
      </c>
      <c r="I47" s="650">
        <v>0</v>
      </c>
      <c r="J47" s="650">
        <v>0</v>
      </c>
      <c r="K47" s="650">
        <v>0</v>
      </c>
      <c r="L47" s="650">
        <v>0</v>
      </c>
      <c r="M47" s="650">
        <v>0</v>
      </c>
      <c r="N47" s="813">
        <v>0</v>
      </c>
      <c r="O47" s="651">
        <f t="shared" si="1"/>
        <v>0</v>
      </c>
    </row>
    <row r="48" spans="1:15" ht="13.5" customHeight="1" thickBot="1">
      <c r="A48" s="83"/>
      <c r="B48" s="174" t="s">
        <v>52</v>
      </c>
      <c r="C48" s="652">
        <v>0</v>
      </c>
      <c r="D48" s="653">
        <v>0</v>
      </c>
      <c r="E48" s="653">
        <v>0</v>
      </c>
      <c r="F48" s="653">
        <v>0</v>
      </c>
      <c r="G48" s="653">
        <v>0</v>
      </c>
      <c r="H48" s="653">
        <v>0</v>
      </c>
      <c r="I48" s="653">
        <v>0</v>
      </c>
      <c r="J48" s="653">
        <v>0</v>
      </c>
      <c r="K48" s="653">
        <v>0</v>
      </c>
      <c r="L48" s="653">
        <v>0</v>
      </c>
      <c r="M48" s="653">
        <v>0</v>
      </c>
      <c r="N48" s="814">
        <v>0</v>
      </c>
      <c r="O48" s="654">
        <f t="shared" si="1"/>
        <v>0</v>
      </c>
    </row>
    <row r="49" spans="1:15" ht="13.5" customHeight="1" thickTop="1">
      <c r="A49" s="832" t="s">
        <v>47</v>
      </c>
      <c r="B49" s="171" t="s">
        <v>49</v>
      </c>
      <c r="C49" s="656">
        <f aca="true" t="shared" si="10" ref="C49:G53">IF(C4="","",C44+C39+C34+C29+C24+C19+C14+C9+C4)</f>
        <v>306</v>
      </c>
      <c r="D49" s="657">
        <f t="shared" si="10"/>
        <v>390</v>
      </c>
      <c r="E49" s="657">
        <f t="shared" si="10"/>
        <v>369</v>
      </c>
      <c r="F49" s="657">
        <f t="shared" si="10"/>
        <v>344</v>
      </c>
      <c r="G49" s="657">
        <f t="shared" si="10"/>
        <v>308</v>
      </c>
      <c r="H49" s="657">
        <f aca="true" t="shared" si="11" ref="H49:N49">IF(H4="","",H44+H39+H34+H29+H24+H19+H14+H9+H4)</f>
        <v>606</v>
      </c>
      <c r="I49" s="657">
        <f t="shared" si="11"/>
        <v>329</v>
      </c>
      <c r="J49" s="657">
        <f t="shared" si="11"/>
        <v>284</v>
      </c>
      <c r="K49" s="657">
        <f t="shared" si="11"/>
        <v>317</v>
      </c>
      <c r="L49" s="657">
        <f t="shared" si="11"/>
        <v>269</v>
      </c>
      <c r="M49" s="657">
        <f>IF(M4="","",M44+M39+M34+M29+M24+M19+M14+M9+M4)</f>
        <v>274</v>
      </c>
      <c r="N49" s="811">
        <f t="shared" si="11"/>
        <v>268</v>
      </c>
      <c r="O49" s="648">
        <f>SUM(C49:N49)</f>
        <v>4064</v>
      </c>
    </row>
    <row r="50" spans="1:15" ht="13.5" customHeight="1">
      <c r="A50" s="832"/>
      <c r="B50" s="172" t="s">
        <v>50</v>
      </c>
      <c r="C50" s="656">
        <f t="shared" si="10"/>
        <v>163</v>
      </c>
      <c r="D50" s="657">
        <f t="shared" si="10"/>
        <v>173</v>
      </c>
      <c r="E50" s="657">
        <f t="shared" si="10"/>
        <v>240</v>
      </c>
      <c r="F50" s="657">
        <f t="shared" si="10"/>
        <v>173</v>
      </c>
      <c r="G50" s="657">
        <f t="shared" si="10"/>
        <v>165</v>
      </c>
      <c r="H50" s="657">
        <f aca="true" t="shared" si="12" ref="H50:N52">IF(H5="","",H45+H40+H35+H30+H25+H20+H15+H10+H5)</f>
        <v>177</v>
      </c>
      <c r="I50" s="657">
        <f t="shared" si="12"/>
        <v>155</v>
      </c>
      <c r="J50" s="657">
        <f t="shared" si="12"/>
        <v>173</v>
      </c>
      <c r="K50" s="657">
        <f t="shared" si="12"/>
        <v>180</v>
      </c>
      <c r="L50" s="657">
        <f t="shared" si="12"/>
        <v>115</v>
      </c>
      <c r="M50" s="657">
        <f t="shared" si="12"/>
        <v>123</v>
      </c>
      <c r="N50" s="811">
        <f t="shared" si="12"/>
        <v>138</v>
      </c>
      <c r="O50" s="651">
        <f t="shared" si="1"/>
        <v>1975</v>
      </c>
    </row>
    <row r="51" spans="1:15" ht="13.5" customHeight="1">
      <c r="A51" s="832"/>
      <c r="B51" s="172" t="s">
        <v>51</v>
      </c>
      <c r="C51" s="656">
        <f t="shared" si="10"/>
        <v>48</v>
      </c>
      <c r="D51" s="657">
        <f t="shared" si="10"/>
        <v>130</v>
      </c>
      <c r="E51" s="657">
        <f t="shared" si="10"/>
        <v>100</v>
      </c>
      <c r="F51" s="657">
        <f t="shared" si="10"/>
        <v>121</v>
      </c>
      <c r="G51" s="657">
        <f t="shared" si="10"/>
        <v>100</v>
      </c>
      <c r="H51" s="657">
        <f t="shared" si="12"/>
        <v>408</v>
      </c>
      <c r="I51" s="657">
        <f t="shared" si="12"/>
        <v>135</v>
      </c>
      <c r="J51" s="657">
        <f t="shared" si="12"/>
        <v>87</v>
      </c>
      <c r="K51" s="657">
        <f t="shared" si="12"/>
        <v>85</v>
      </c>
      <c r="L51" s="657">
        <f t="shared" si="12"/>
        <v>83</v>
      </c>
      <c r="M51" s="657">
        <f t="shared" si="12"/>
        <v>100</v>
      </c>
      <c r="N51" s="811">
        <f t="shared" si="12"/>
        <v>79</v>
      </c>
      <c r="O51" s="658">
        <f t="shared" si="1"/>
        <v>1476</v>
      </c>
    </row>
    <row r="52" spans="1:15" ht="13.5" customHeight="1">
      <c r="A52" s="82"/>
      <c r="B52" s="172" t="s">
        <v>79</v>
      </c>
      <c r="C52" s="656">
        <f t="shared" si="10"/>
        <v>1</v>
      </c>
      <c r="D52" s="657">
        <f t="shared" si="10"/>
        <v>0</v>
      </c>
      <c r="E52" s="657">
        <f t="shared" si="10"/>
        <v>0</v>
      </c>
      <c r="F52" s="657">
        <f t="shared" si="10"/>
        <v>1</v>
      </c>
      <c r="G52" s="657">
        <f t="shared" si="10"/>
        <v>0</v>
      </c>
      <c r="H52" s="657">
        <f t="shared" si="12"/>
        <v>0</v>
      </c>
      <c r="I52" s="657">
        <f t="shared" si="12"/>
        <v>1</v>
      </c>
      <c r="J52" s="657">
        <f t="shared" si="12"/>
        <v>1</v>
      </c>
      <c r="K52" s="657">
        <f t="shared" si="12"/>
        <v>2</v>
      </c>
      <c r="L52" s="657">
        <f t="shared" si="12"/>
        <v>0</v>
      </c>
      <c r="M52" s="657">
        <f t="shared" si="12"/>
        <v>23</v>
      </c>
      <c r="N52" s="811">
        <f t="shared" si="12"/>
        <v>0</v>
      </c>
      <c r="O52" s="651">
        <f t="shared" si="1"/>
        <v>29</v>
      </c>
    </row>
    <row r="53" spans="1:15" ht="13.5" customHeight="1" thickBot="1">
      <c r="A53" s="85"/>
      <c r="B53" s="178" t="s">
        <v>52</v>
      </c>
      <c r="C53" s="659">
        <f t="shared" si="10"/>
        <v>94</v>
      </c>
      <c r="D53" s="660">
        <f t="shared" si="10"/>
        <v>87</v>
      </c>
      <c r="E53" s="660">
        <f t="shared" si="10"/>
        <v>29</v>
      </c>
      <c r="F53" s="660">
        <f t="shared" si="10"/>
        <v>49</v>
      </c>
      <c r="G53" s="660">
        <f t="shared" si="10"/>
        <v>43</v>
      </c>
      <c r="H53" s="660">
        <f aca="true" t="shared" si="13" ref="H53:N53">IF(H8="","",H48+H43+H38+H33+H28+H23+H18+H13+H8)</f>
        <v>21</v>
      </c>
      <c r="I53" s="660">
        <f t="shared" si="13"/>
        <v>38</v>
      </c>
      <c r="J53" s="660">
        <f t="shared" si="13"/>
        <v>23</v>
      </c>
      <c r="K53" s="660">
        <f t="shared" si="13"/>
        <v>50</v>
      </c>
      <c r="L53" s="660">
        <f t="shared" si="13"/>
        <v>71</v>
      </c>
      <c r="M53" s="660">
        <f t="shared" si="13"/>
        <v>28</v>
      </c>
      <c r="N53" s="812">
        <f t="shared" si="13"/>
        <v>51</v>
      </c>
      <c r="O53" s="661">
        <f t="shared" si="1"/>
        <v>584</v>
      </c>
    </row>
    <row r="54" spans="1:15" ht="13.5">
      <c r="A54" s="748"/>
      <c r="B54" s="169"/>
      <c r="C54" s="169"/>
      <c r="D54" s="169"/>
      <c r="E54" s="169"/>
      <c r="F54" s="169"/>
      <c r="G54" s="169"/>
      <c r="H54" s="169"/>
      <c r="I54" s="169"/>
      <c r="J54" s="169"/>
      <c r="K54" s="169"/>
      <c r="L54" s="169"/>
      <c r="M54" s="169"/>
      <c r="N54" s="169"/>
      <c r="O54" s="758" t="s">
        <v>163</v>
      </c>
    </row>
    <row r="55" spans="1:15" ht="13.5">
      <c r="A55" s="169"/>
      <c r="B55" s="169"/>
      <c r="C55" s="169"/>
      <c r="D55" s="169"/>
      <c r="E55" s="169"/>
      <c r="F55" s="169"/>
      <c r="G55" s="169"/>
      <c r="H55" s="169"/>
      <c r="I55" s="169"/>
      <c r="J55" s="169"/>
      <c r="K55" s="169"/>
      <c r="L55" s="169"/>
      <c r="M55" s="169"/>
      <c r="N55" s="169"/>
      <c r="O55" s="169"/>
    </row>
    <row r="56" spans="1:15" ht="13.5">
      <c r="A56" s="169"/>
      <c r="B56" s="169"/>
      <c r="C56" s="169"/>
      <c r="D56" s="169"/>
      <c r="E56" s="169"/>
      <c r="F56" s="169"/>
      <c r="G56" s="169"/>
      <c r="H56" s="169"/>
      <c r="I56" s="169"/>
      <c r="J56" s="169"/>
      <c r="K56" s="169"/>
      <c r="L56" s="169"/>
      <c r="M56" s="169"/>
      <c r="N56" s="169"/>
      <c r="O56" s="169"/>
    </row>
    <row r="57" spans="1:15" ht="13.5">
      <c r="A57" s="169"/>
      <c r="B57" s="169"/>
      <c r="C57" s="169"/>
      <c r="D57" s="169"/>
      <c r="E57" s="169"/>
      <c r="F57" s="169"/>
      <c r="G57" s="169"/>
      <c r="H57" s="169"/>
      <c r="I57" s="169"/>
      <c r="J57" s="169"/>
      <c r="K57" s="169"/>
      <c r="L57" s="169"/>
      <c r="M57" s="169"/>
      <c r="N57" s="169"/>
      <c r="O57" s="169"/>
    </row>
    <row r="58" spans="1:15" ht="13.5">
      <c r="A58" s="169"/>
      <c r="B58" s="169"/>
      <c r="C58" s="169"/>
      <c r="D58" s="169"/>
      <c r="E58" s="169"/>
      <c r="F58" s="169"/>
      <c r="G58" s="169"/>
      <c r="H58" s="169"/>
      <c r="I58" s="169"/>
      <c r="J58" s="169"/>
      <c r="K58" s="169"/>
      <c r="L58" s="169"/>
      <c r="M58" s="169"/>
      <c r="N58" s="169"/>
      <c r="O58" s="169"/>
    </row>
    <row r="59" spans="1:15" ht="13.5">
      <c r="A59" s="169"/>
      <c r="B59" s="169"/>
      <c r="C59" s="169"/>
      <c r="D59" s="169"/>
      <c r="E59" s="169"/>
      <c r="F59" s="169"/>
      <c r="G59" s="169"/>
      <c r="H59" s="169"/>
      <c r="I59" s="169"/>
      <c r="J59" s="169"/>
      <c r="K59" s="169"/>
      <c r="L59" s="169"/>
      <c r="M59" s="169"/>
      <c r="N59" s="169"/>
      <c r="O59" s="169"/>
    </row>
    <row r="60" spans="1:15" ht="13.5">
      <c r="A60" s="169"/>
      <c r="B60" s="169"/>
      <c r="C60" s="169"/>
      <c r="D60" s="169"/>
      <c r="E60" s="169"/>
      <c r="F60" s="169"/>
      <c r="G60" s="169"/>
      <c r="H60" s="169"/>
      <c r="I60" s="169"/>
      <c r="J60" s="169"/>
      <c r="K60" s="169"/>
      <c r="L60" s="169"/>
      <c r="M60" s="169"/>
      <c r="N60" s="169"/>
      <c r="O60" s="169"/>
    </row>
    <row r="61" spans="1:15" ht="13.5">
      <c r="A61" s="169"/>
      <c r="B61" s="169"/>
      <c r="C61" s="169"/>
      <c r="D61" s="169"/>
      <c r="E61" s="169"/>
      <c r="F61" s="169"/>
      <c r="G61" s="169"/>
      <c r="H61" s="169"/>
      <c r="I61" s="169"/>
      <c r="J61" s="169"/>
      <c r="K61" s="169"/>
      <c r="L61" s="169"/>
      <c r="M61" s="169"/>
      <c r="N61" s="169"/>
      <c r="O61" s="169"/>
    </row>
    <row r="62" spans="1:15" ht="13.5">
      <c r="A62" s="169"/>
      <c r="B62" s="169"/>
      <c r="C62" s="169"/>
      <c r="D62" s="169"/>
      <c r="E62" s="169"/>
      <c r="F62" s="169"/>
      <c r="G62" s="169"/>
      <c r="H62" s="169"/>
      <c r="I62" s="169"/>
      <c r="J62" s="169"/>
      <c r="K62" s="169"/>
      <c r="L62" s="169"/>
      <c r="M62" s="169"/>
      <c r="N62" s="169"/>
      <c r="O62" s="169"/>
    </row>
    <row r="63" spans="1:15" ht="13.5">
      <c r="A63" s="169"/>
      <c r="B63" s="169"/>
      <c r="C63" s="169"/>
      <c r="D63" s="169"/>
      <c r="E63" s="169"/>
      <c r="F63" s="169"/>
      <c r="G63" s="169"/>
      <c r="H63" s="169"/>
      <c r="I63" s="169"/>
      <c r="J63" s="169"/>
      <c r="K63" s="169"/>
      <c r="L63" s="169"/>
      <c r="M63" s="169"/>
      <c r="N63" s="169"/>
      <c r="O63" s="169"/>
    </row>
    <row r="64" spans="1:15" ht="13.5">
      <c r="A64" s="169"/>
      <c r="B64" s="169"/>
      <c r="C64" s="169"/>
      <c r="D64" s="169"/>
      <c r="E64" s="169"/>
      <c r="F64" s="169"/>
      <c r="G64" s="169"/>
      <c r="H64" s="169"/>
      <c r="I64" s="169"/>
      <c r="J64" s="169"/>
      <c r="K64" s="169"/>
      <c r="L64" s="169"/>
      <c r="M64" s="169"/>
      <c r="N64" s="169"/>
      <c r="O64" s="169"/>
    </row>
    <row r="65" spans="1:15" ht="13.5">
      <c r="A65" s="169"/>
      <c r="B65" s="169"/>
      <c r="C65" s="169"/>
      <c r="D65" s="169"/>
      <c r="E65" s="169"/>
      <c r="F65" s="169"/>
      <c r="G65" s="169"/>
      <c r="H65" s="169"/>
      <c r="I65" s="169"/>
      <c r="J65" s="169"/>
      <c r="K65" s="169"/>
      <c r="L65" s="169"/>
      <c r="M65" s="169"/>
      <c r="N65" s="169"/>
      <c r="O65" s="169"/>
    </row>
    <row r="66" spans="1:15" ht="13.5">
      <c r="A66" s="169"/>
      <c r="B66" s="169"/>
      <c r="C66" s="169"/>
      <c r="D66" s="169"/>
      <c r="E66" s="169"/>
      <c r="F66" s="169"/>
      <c r="G66" s="169"/>
      <c r="H66" s="169"/>
      <c r="I66" s="169"/>
      <c r="J66" s="169"/>
      <c r="K66" s="169"/>
      <c r="L66" s="169"/>
      <c r="M66" s="169"/>
      <c r="N66" s="169"/>
      <c r="O66" s="169"/>
    </row>
    <row r="67" spans="1:15" ht="13.5">
      <c r="A67" s="169"/>
      <c r="B67" s="169"/>
      <c r="C67" s="169"/>
      <c r="D67" s="169"/>
      <c r="E67" s="169"/>
      <c r="F67" s="169"/>
      <c r="G67" s="169"/>
      <c r="H67" s="169"/>
      <c r="I67" s="169"/>
      <c r="J67" s="169"/>
      <c r="K67" s="169"/>
      <c r="L67" s="169"/>
      <c r="M67" s="169"/>
      <c r="N67" s="169"/>
      <c r="O67" s="169"/>
    </row>
    <row r="68" spans="1:15" ht="13.5">
      <c r="A68" s="169"/>
      <c r="B68" s="169"/>
      <c r="C68" s="169"/>
      <c r="D68" s="169"/>
      <c r="E68" s="169"/>
      <c r="F68" s="169"/>
      <c r="G68" s="169"/>
      <c r="H68" s="169"/>
      <c r="I68" s="169"/>
      <c r="J68" s="169"/>
      <c r="K68" s="169"/>
      <c r="L68" s="169"/>
      <c r="M68" s="169"/>
      <c r="N68" s="169"/>
      <c r="O68" s="169"/>
    </row>
    <row r="69" spans="1:15" ht="13.5">
      <c r="A69" s="169"/>
      <c r="B69" s="169"/>
      <c r="C69" s="169"/>
      <c r="D69" s="169"/>
      <c r="E69" s="169"/>
      <c r="F69" s="169"/>
      <c r="G69" s="169"/>
      <c r="H69" s="169"/>
      <c r="I69" s="169"/>
      <c r="J69" s="169"/>
      <c r="K69" s="169"/>
      <c r="L69" s="169"/>
      <c r="M69" s="169"/>
      <c r="N69" s="169"/>
      <c r="O69" s="169"/>
    </row>
    <row r="70" spans="1:15" ht="13.5">
      <c r="A70" s="169"/>
      <c r="B70" s="169"/>
      <c r="C70" s="169"/>
      <c r="D70" s="169"/>
      <c r="E70" s="169"/>
      <c r="F70" s="169"/>
      <c r="G70" s="169"/>
      <c r="H70" s="169"/>
      <c r="I70" s="169"/>
      <c r="J70" s="169"/>
      <c r="K70" s="169"/>
      <c r="L70" s="169"/>
      <c r="M70" s="169"/>
      <c r="N70" s="169"/>
      <c r="O70" s="169"/>
    </row>
    <row r="71" spans="1:15" ht="13.5">
      <c r="A71" s="169"/>
      <c r="B71" s="169"/>
      <c r="C71" s="169"/>
      <c r="D71" s="169"/>
      <c r="E71" s="169"/>
      <c r="F71" s="169"/>
      <c r="G71" s="169"/>
      <c r="H71" s="169"/>
      <c r="I71" s="169"/>
      <c r="J71" s="169"/>
      <c r="K71" s="169"/>
      <c r="L71" s="169"/>
      <c r="M71" s="169"/>
      <c r="N71" s="169"/>
      <c r="O71" s="169"/>
    </row>
    <row r="72" spans="1:15" ht="13.5">
      <c r="A72" s="169"/>
      <c r="B72" s="169"/>
      <c r="C72" s="169"/>
      <c r="D72" s="169"/>
      <c r="E72" s="169"/>
      <c r="F72" s="169"/>
      <c r="G72" s="169"/>
      <c r="H72" s="169"/>
      <c r="I72" s="169"/>
      <c r="J72" s="169"/>
      <c r="K72" s="169"/>
      <c r="L72" s="169"/>
      <c r="M72" s="169"/>
      <c r="N72" s="169"/>
      <c r="O72" s="169"/>
    </row>
    <row r="73" spans="1:15" ht="13.5">
      <c r="A73" s="169"/>
      <c r="B73" s="169"/>
      <c r="C73" s="169"/>
      <c r="D73" s="169"/>
      <c r="E73" s="169"/>
      <c r="F73" s="169"/>
      <c r="G73" s="169"/>
      <c r="H73" s="169"/>
      <c r="I73" s="169"/>
      <c r="J73" s="169"/>
      <c r="K73" s="169"/>
      <c r="L73" s="169"/>
      <c r="M73" s="169"/>
      <c r="N73" s="169"/>
      <c r="O73" s="169"/>
    </row>
    <row r="74" spans="1:15" ht="13.5">
      <c r="A74" s="169"/>
      <c r="B74" s="169"/>
      <c r="C74" s="169"/>
      <c r="D74" s="169"/>
      <c r="E74" s="169"/>
      <c r="F74" s="169"/>
      <c r="G74" s="169"/>
      <c r="H74" s="169"/>
      <c r="I74" s="169"/>
      <c r="J74" s="169"/>
      <c r="K74" s="169"/>
      <c r="L74" s="169"/>
      <c r="M74" s="169"/>
      <c r="N74" s="169"/>
      <c r="O74" s="169"/>
    </row>
    <row r="75" spans="1:15" ht="13.5">
      <c r="A75" s="169"/>
      <c r="B75" s="169"/>
      <c r="C75" s="169"/>
      <c r="D75" s="169"/>
      <c r="E75" s="169"/>
      <c r="F75" s="169"/>
      <c r="G75" s="169"/>
      <c r="H75" s="169"/>
      <c r="I75" s="169"/>
      <c r="J75" s="169"/>
      <c r="K75" s="169"/>
      <c r="L75" s="169"/>
      <c r="M75" s="169"/>
      <c r="N75" s="169"/>
      <c r="O75" s="169"/>
    </row>
    <row r="76" spans="1:15" ht="13.5">
      <c r="A76" s="169"/>
      <c r="B76" s="169"/>
      <c r="C76" s="169"/>
      <c r="D76" s="169"/>
      <c r="E76" s="169"/>
      <c r="F76" s="169"/>
      <c r="G76" s="169"/>
      <c r="H76" s="169"/>
      <c r="I76" s="169"/>
      <c r="J76" s="169"/>
      <c r="K76" s="169"/>
      <c r="L76" s="169"/>
      <c r="M76" s="169"/>
      <c r="N76" s="169"/>
      <c r="O76" s="169"/>
    </row>
    <row r="77" spans="1:15" ht="13.5">
      <c r="A77" s="169"/>
      <c r="B77" s="169"/>
      <c r="C77" s="169"/>
      <c r="D77" s="169"/>
      <c r="E77" s="169"/>
      <c r="F77" s="169"/>
      <c r="G77" s="169"/>
      <c r="H77" s="169"/>
      <c r="I77" s="169"/>
      <c r="J77" s="169"/>
      <c r="K77" s="169"/>
      <c r="L77" s="169"/>
      <c r="M77" s="169"/>
      <c r="N77" s="169"/>
      <c r="O77" s="169"/>
    </row>
    <row r="78" spans="1:15" ht="13.5">
      <c r="A78" s="169"/>
      <c r="B78" s="169"/>
      <c r="C78" s="169"/>
      <c r="D78" s="169"/>
      <c r="E78" s="169"/>
      <c r="F78" s="169"/>
      <c r="G78" s="169"/>
      <c r="H78" s="169"/>
      <c r="I78" s="169"/>
      <c r="J78" s="169"/>
      <c r="K78" s="169"/>
      <c r="L78" s="169"/>
      <c r="M78" s="169"/>
      <c r="N78" s="169"/>
      <c r="O78" s="169"/>
    </row>
    <row r="79" spans="1:15" ht="13.5">
      <c r="A79" s="169"/>
      <c r="B79" s="169"/>
      <c r="C79" s="169"/>
      <c r="D79" s="169"/>
      <c r="E79" s="169"/>
      <c r="F79" s="169"/>
      <c r="G79" s="169"/>
      <c r="H79" s="169"/>
      <c r="I79" s="169"/>
      <c r="J79" s="169"/>
      <c r="K79" s="169"/>
      <c r="L79" s="169"/>
      <c r="M79" s="169"/>
      <c r="N79" s="169"/>
      <c r="O79" s="169"/>
    </row>
    <row r="80" spans="1:15" ht="13.5">
      <c r="A80" s="169"/>
      <c r="B80" s="169"/>
      <c r="C80" s="169"/>
      <c r="D80" s="169"/>
      <c r="E80" s="169"/>
      <c r="F80" s="169"/>
      <c r="G80" s="169"/>
      <c r="H80" s="169"/>
      <c r="I80" s="169"/>
      <c r="J80" s="169"/>
      <c r="K80" s="169"/>
      <c r="L80" s="169"/>
      <c r="M80" s="169"/>
      <c r="N80" s="169"/>
      <c r="O80" s="169"/>
    </row>
    <row r="81" spans="1:15" ht="13.5">
      <c r="A81" s="169"/>
      <c r="B81" s="169"/>
      <c r="C81" s="169"/>
      <c r="D81" s="169"/>
      <c r="E81" s="169"/>
      <c r="F81" s="169"/>
      <c r="G81" s="169"/>
      <c r="H81" s="169"/>
      <c r="I81" s="169"/>
      <c r="J81" s="169"/>
      <c r="K81" s="169"/>
      <c r="L81" s="169"/>
      <c r="M81" s="169"/>
      <c r="N81" s="169"/>
      <c r="O81" s="169"/>
    </row>
    <row r="82" spans="1:15" ht="13.5">
      <c r="A82" s="169"/>
      <c r="B82" s="169"/>
      <c r="C82" s="169"/>
      <c r="D82" s="169"/>
      <c r="E82" s="169"/>
      <c r="F82" s="169"/>
      <c r="G82" s="169"/>
      <c r="H82" s="169"/>
      <c r="I82" s="169"/>
      <c r="J82" s="169"/>
      <c r="K82" s="169"/>
      <c r="L82" s="169"/>
      <c r="M82" s="169"/>
      <c r="N82" s="169"/>
      <c r="O82" s="169"/>
    </row>
    <row r="83" spans="1:15" ht="13.5">
      <c r="A83" s="169"/>
      <c r="B83" s="169"/>
      <c r="C83" s="169"/>
      <c r="D83" s="169"/>
      <c r="E83" s="169"/>
      <c r="F83" s="169"/>
      <c r="G83" s="169"/>
      <c r="H83" s="169"/>
      <c r="I83" s="169"/>
      <c r="J83" s="169"/>
      <c r="K83" s="169"/>
      <c r="L83" s="169"/>
      <c r="M83" s="169"/>
      <c r="N83" s="169"/>
      <c r="O83" s="169"/>
    </row>
    <row r="84" spans="1:15" ht="13.5">
      <c r="A84" s="169"/>
      <c r="B84" s="169"/>
      <c r="C84" s="169"/>
      <c r="D84" s="169"/>
      <c r="E84" s="169"/>
      <c r="F84" s="169"/>
      <c r="G84" s="169"/>
      <c r="H84" s="169"/>
      <c r="I84" s="169"/>
      <c r="J84" s="169"/>
      <c r="K84" s="169"/>
      <c r="L84" s="169"/>
      <c r="M84" s="169"/>
      <c r="N84" s="169"/>
      <c r="O84" s="169"/>
    </row>
    <row r="85" spans="1:15" ht="13.5">
      <c r="A85" s="169"/>
      <c r="B85" s="169"/>
      <c r="C85" s="169"/>
      <c r="D85" s="169"/>
      <c r="E85" s="169"/>
      <c r="F85" s="169"/>
      <c r="G85" s="169"/>
      <c r="H85" s="169"/>
      <c r="I85" s="169"/>
      <c r="J85" s="169"/>
      <c r="K85" s="169"/>
      <c r="L85" s="169"/>
      <c r="M85" s="169"/>
      <c r="N85" s="169"/>
      <c r="O85" s="169"/>
    </row>
    <row r="86" spans="1:15" ht="13.5">
      <c r="A86" s="169"/>
      <c r="B86" s="169"/>
      <c r="C86" s="169"/>
      <c r="D86" s="169"/>
      <c r="E86" s="169"/>
      <c r="F86" s="169"/>
      <c r="G86" s="169"/>
      <c r="H86" s="169"/>
      <c r="I86" s="169"/>
      <c r="J86" s="169"/>
      <c r="K86" s="169"/>
      <c r="L86" s="169"/>
      <c r="M86" s="169"/>
      <c r="N86" s="169"/>
      <c r="O86" s="169"/>
    </row>
    <row r="87" spans="1:15" ht="13.5">
      <c r="A87" s="169"/>
      <c r="B87" s="169"/>
      <c r="C87" s="169"/>
      <c r="D87" s="169"/>
      <c r="E87" s="169"/>
      <c r="F87" s="169"/>
      <c r="G87" s="169"/>
      <c r="H87" s="169"/>
      <c r="I87" s="169"/>
      <c r="J87" s="169"/>
      <c r="K87" s="169"/>
      <c r="L87" s="169"/>
      <c r="M87" s="169"/>
      <c r="N87" s="169"/>
      <c r="O87" s="169"/>
    </row>
    <row r="88" spans="1:15" ht="13.5">
      <c r="A88" s="169"/>
      <c r="B88" s="169"/>
      <c r="C88" s="169"/>
      <c r="D88" s="169"/>
      <c r="E88" s="169"/>
      <c r="F88" s="169"/>
      <c r="G88" s="169"/>
      <c r="H88" s="169"/>
      <c r="I88" s="169"/>
      <c r="J88" s="169"/>
      <c r="K88" s="169"/>
      <c r="L88" s="169"/>
      <c r="M88" s="169"/>
      <c r="N88" s="169"/>
      <c r="O88" s="169"/>
    </row>
    <row r="89" spans="1:15" ht="13.5">
      <c r="A89" s="169"/>
      <c r="B89" s="169"/>
      <c r="C89" s="169"/>
      <c r="D89" s="169"/>
      <c r="E89" s="169"/>
      <c r="F89" s="169"/>
      <c r="G89" s="169"/>
      <c r="H89" s="169"/>
      <c r="I89" s="169"/>
      <c r="J89" s="169"/>
      <c r="K89" s="169"/>
      <c r="L89" s="169"/>
      <c r="M89" s="169"/>
      <c r="N89" s="169"/>
      <c r="O89" s="169"/>
    </row>
    <row r="90" spans="1:15" ht="13.5">
      <c r="A90" s="169"/>
      <c r="B90" s="169"/>
      <c r="C90" s="169"/>
      <c r="D90" s="169"/>
      <c r="E90" s="169"/>
      <c r="F90" s="169"/>
      <c r="G90" s="169"/>
      <c r="H90" s="169"/>
      <c r="I90" s="169"/>
      <c r="J90" s="169"/>
      <c r="K90" s="169"/>
      <c r="L90" s="169"/>
      <c r="M90" s="169"/>
      <c r="N90" s="169"/>
      <c r="O90" s="169"/>
    </row>
    <row r="91" spans="1:15" ht="13.5">
      <c r="A91" s="169"/>
      <c r="B91" s="169"/>
      <c r="C91" s="169"/>
      <c r="D91" s="169"/>
      <c r="E91" s="169"/>
      <c r="F91" s="169"/>
      <c r="G91" s="169"/>
      <c r="H91" s="169"/>
      <c r="I91" s="169"/>
      <c r="J91" s="169"/>
      <c r="K91" s="169"/>
      <c r="L91" s="169"/>
      <c r="M91" s="169"/>
      <c r="N91" s="169"/>
      <c r="O91" s="169"/>
    </row>
    <row r="92" spans="1:15" ht="13.5">
      <c r="A92" s="169"/>
      <c r="B92" s="169"/>
      <c r="C92" s="169"/>
      <c r="D92" s="169"/>
      <c r="E92" s="169"/>
      <c r="F92" s="169"/>
      <c r="G92" s="169"/>
      <c r="H92" s="169"/>
      <c r="I92" s="169"/>
      <c r="J92" s="169"/>
      <c r="K92" s="169"/>
      <c r="L92" s="169"/>
      <c r="M92" s="169"/>
      <c r="N92" s="169"/>
      <c r="O92" s="169"/>
    </row>
    <row r="93" spans="1:15" ht="13.5">
      <c r="A93" s="169"/>
      <c r="B93" s="169"/>
      <c r="C93" s="169"/>
      <c r="D93" s="169"/>
      <c r="E93" s="169"/>
      <c r="F93" s="169"/>
      <c r="G93" s="169"/>
      <c r="H93" s="169"/>
      <c r="I93" s="169"/>
      <c r="J93" s="169"/>
      <c r="K93" s="169"/>
      <c r="L93" s="169"/>
      <c r="M93" s="169"/>
      <c r="N93" s="169"/>
      <c r="O93" s="169"/>
    </row>
    <row r="94" spans="1:15" ht="13.5">
      <c r="A94" s="169"/>
      <c r="B94" s="169"/>
      <c r="C94" s="169"/>
      <c r="D94" s="169"/>
      <c r="E94" s="169"/>
      <c r="F94" s="169"/>
      <c r="G94" s="169"/>
      <c r="H94" s="169"/>
      <c r="I94" s="169"/>
      <c r="J94" s="169"/>
      <c r="K94" s="169"/>
      <c r="L94" s="169"/>
      <c r="M94" s="169"/>
      <c r="N94" s="169"/>
      <c r="O94" s="169"/>
    </row>
    <row r="95" spans="1:15" ht="13.5">
      <c r="A95" s="169"/>
      <c r="B95" s="169"/>
      <c r="C95" s="169"/>
      <c r="D95" s="169"/>
      <c r="E95" s="169"/>
      <c r="F95" s="169"/>
      <c r="G95" s="169"/>
      <c r="H95" s="169"/>
      <c r="I95" s="169"/>
      <c r="J95" s="169"/>
      <c r="K95" s="169"/>
      <c r="L95" s="169"/>
      <c r="M95" s="169"/>
      <c r="N95" s="169"/>
      <c r="O95" s="169"/>
    </row>
    <row r="96" spans="1:15" ht="13.5">
      <c r="A96" s="169"/>
      <c r="B96" s="169"/>
      <c r="C96" s="169"/>
      <c r="D96" s="169"/>
      <c r="E96" s="169"/>
      <c r="F96" s="169"/>
      <c r="G96" s="169"/>
      <c r="H96" s="169"/>
      <c r="I96" s="169"/>
      <c r="J96" s="169"/>
      <c r="K96" s="169"/>
      <c r="L96" s="169"/>
      <c r="M96" s="169"/>
      <c r="N96" s="169"/>
      <c r="O96" s="169"/>
    </row>
    <row r="97" spans="1:15" ht="13.5">
      <c r="A97" s="169"/>
      <c r="B97" s="169"/>
      <c r="C97" s="169"/>
      <c r="D97" s="169"/>
      <c r="E97" s="169"/>
      <c r="F97" s="169"/>
      <c r="G97" s="169"/>
      <c r="H97" s="169"/>
      <c r="I97" s="169"/>
      <c r="J97" s="169"/>
      <c r="K97" s="169"/>
      <c r="L97" s="169"/>
      <c r="M97" s="169"/>
      <c r="N97" s="169"/>
      <c r="O97" s="169"/>
    </row>
    <row r="98" spans="1:15" ht="13.5">
      <c r="A98" s="169"/>
      <c r="B98" s="169"/>
      <c r="C98" s="169"/>
      <c r="D98" s="169"/>
      <c r="E98" s="169"/>
      <c r="F98" s="169"/>
      <c r="G98" s="169"/>
      <c r="H98" s="169"/>
      <c r="I98" s="169"/>
      <c r="J98" s="169"/>
      <c r="K98" s="169"/>
      <c r="L98" s="169"/>
      <c r="M98" s="169"/>
      <c r="N98" s="169"/>
      <c r="O98" s="169"/>
    </row>
    <row r="99" spans="1:15" ht="13.5">
      <c r="A99" s="169"/>
      <c r="B99" s="169"/>
      <c r="C99" s="169"/>
      <c r="D99" s="169"/>
      <c r="E99" s="169"/>
      <c r="F99" s="169"/>
      <c r="G99" s="169"/>
      <c r="H99" s="169"/>
      <c r="I99" s="169"/>
      <c r="J99" s="169"/>
      <c r="K99" s="169"/>
      <c r="L99" s="169"/>
      <c r="M99" s="169"/>
      <c r="N99" s="169"/>
      <c r="O99" s="169"/>
    </row>
    <row r="100" spans="1:15" ht="13.5">
      <c r="A100" s="169"/>
      <c r="B100" s="169"/>
      <c r="C100" s="169"/>
      <c r="D100" s="169"/>
      <c r="E100" s="169"/>
      <c r="F100" s="169"/>
      <c r="G100" s="169"/>
      <c r="H100" s="169"/>
      <c r="I100" s="169"/>
      <c r="J100" s="169"/>
      <c r="K100" s="169"/>
      <c r="L100" s="169"/>
      <c r="M100" s="169"/>
      <c r="N100" s="169"/>
      <c r="O100" s="169"/>
    </row>
    <row r="101" spans="1:15" ht="13.5">
      <c r="A101" s="169"/>
      <c r="B101" s="169"/>
      <c r="C101" s="169"/>
      <c r="D101" s="169"/>
      <c r="E101" s="169"/>
      <c r="F101" s="169"/>
      <c r="G101" s="169"/>
      <c r="H101" s="169"/>
      <c r="I101" s="169"/>
      <c r="J101" s="169"/>
      <c r="K101" s="169"/>
      <c r="L101" s="169"/>
      <c r="M101" s="169"/>
      <c r="N101" s="169"/>
      <c r="O101" s="169"/>
    </row>
    <row r="102" spans="1:15" ht="13.5">
      <c r="A102" s="169"/>
      <c r="B102" s="169"/>
      <c r="C102" s="169"/>
      <c r="D102" s="169"/>
      <c r="E102" s="169"/>
      <c r="F102" s="169"/>
      <c r="G102" s="169"/>
      <c r="H102" s="169"/>
      <c r="I102" s="169"/>
      <c r="J102" s="169"/>
      <c r="K102" s="169"/>
      <c r="L102" s="169"/>
      <c r="M102" s="169"/>
      <c r="N102" s="169"/>
      <c r="O102" s="169"/>
    </row>
    <row r="103" spans="1:15" ht="13.5">
      <c r="A103" s="169"/>
      <c r="B103" s="169"/>
      <c r="C103" s="169"/>
      <c r="D103" s="169"/>
      <c r="E103" s="169"/>
      <c r="F103" s="169"/>
      <c r="G103" s="169"/>
      <c r="H103" s="169"/>
      <c r="I103" s="169"/>
      <c r="J103" s="169"/>
      <c r="K103" s="169"/>
      <c r="L103" s="169"/>
      <c r="M103" s="169"/>
      <c r="N103" s="169"/>
      <c r="O103" s="169"/>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33" bottom="0.49" header="0.2" footer="0.2"/>
  <pageSetup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view="pageBreakPreview" zoomScale="115" zoomScaleSheetLayoutView="115" zoomScalePageLayoutView="0" workbookViewId="0" topLeftCell="A1">
      <pane xSplit="2" ySplit="3" topLeftCell="C4" activePane="bottomRight" state="frozen"/>
      <selection pane="topLeft" activeCell="B30" sqref="B30"/>
      <selection pane="topRight" activeCell="B30" sqref="B30"/>
      <selection pane="bottomLeft" activeCell="B30" sqref="B30"/>
      <selection pane="bottomRight" activeCell="N35" sqref="N35"/>
    </sheetView>
  </sheetViews>
  <sheetFormatPr defaultColWidth="9.00390625" defaultRowHeight="13.5"/>
  <cols>
    <col min="1" max="1" width="13.125" style="170" customWidth="1"/>
    <col min="2" max="15" width="9.00390625" style="170" customWidth="1"/>
    <col min="16" max="16384" width="9.00390625" style="170" customWidth="1"/>
  </cols>
  <sheetData>
    <row r="1" spans="1:17" ht="17.25">
      <c r="A1" s="765"/>
      <c r="B1" s="87" t="s">
        <v>53</v>
      </c>
      <c r="C1" s="58" t="s">
        <v>57</v>
      </c>
      <c r="D1" s="58"/>
      <c r="E1" s="58"/>
      <c r="F1" s="58"/>
      <c r="G1" s="58" t="s">
        <v>208</v>
      </c>
      <c r="H1" s="58"/>
      <c r="I1" s="179"/>
      <c r="J1" s="179"/>
      <c r="K1" s="179"/>
      <c r="L1" s="179"/>
      <c r="M1" s="179"/>
      <c r="N1" s="179"/>
      <c r="O1" s="179"/>
      <c r="P1" s="180"/>
      <c r="Q1" s="180"/>
    </row>
    <row r="2" spans="1:17" ht="14.25" thickBot="1">
      <c r="A2" s="180"/>
      <c r="B2" s="180"/>
      <c r="C2" s="179"/>
      <c r="D2" s="179"/>
      <c r="E2" s="179"/>
      <c r="F2" s="179"/>
      <c r="G2" s="179"/>
      <c r="H2" s="179"/>
      <c r="I2" s="179"/>
      <c r="J2" s="179"/>
      <c r="K2" s="179"/>
      <c r="L2" s="179"/>
      <c r="M2" s="179"/>
      <c r="N2" s="179"/>
      <c r="O2" s="179"/>
      <c r="P2" s="180"/>
      <c r="Q2" s="180"/>
    </row>
    <row r="3" spans="1:17" ht="18" thickBot="1">
      <c r="A3" s="88" t="s">
        <v>45</v>
      </c>
      <c r="B3" s="89" t="s">
        <v>46</v>
      </c>
      <c r="C3" s="90" t="s">
        <v>1</v>
      </c>
      <c r="D3" s="91" t="s">
        <v>2</v>
      </c>
      <c r="E3" s="91" t="s">
        <v>3</v>
      </c>
      <c r="F3" s="91" t="s">
        <v>4</v>
      </c>
      <c r="G3" s="91" t="s">
        <v>5</v>
      </c>
      <c r="H3" s="91" t="s">
        <v>6</v>
      </c>
      <c r="I3" s="91" t="s">
        <v>7</v>
      </c>
      <c r="J3" s="91" t="s">
        <v>8</v>
      </c>
      <c r="K3" s="91" t="s">
        <v>9</v>
      </c>
      <c r="L3" s="91" t="s">
        <v>10</v>
      </c>
      <c r="M3" s="91" t="s">
        <v>11</v>
      </c>
      <c r="N3" s="809" t="s">
        <v>12</v>
      </c>
      <c r="O3" s="92" t="s">
        <v>47</v>
      </c>
      <c r="P3" s="180"/>
      <c r="Q3" s="180"/>
    </row>
    <row r="4" spans="1:17" ht="13.5" customHeight="1" thickTop="1">
      <c r="A4" s="93"/>
      <c r="B4" s="641" t="s">
        <v>49</v>
      </c>
      <c r="C4" s="235">
        <f aca="true" t="shared" si="0" ref="C4:N4">IF(C5="","",SUM(C5:C8))</f>
        <v>246</v>
      </c>
      <c r="D4" s="235">
        <f t="shared" si="0"/>
        <v>244</v>
      </c>
      <c r="E4" s="182">
        <f t="shared" si="0"/>
        <v>149</v>
      </c>
      <c r="F4" s="631">
        <f t="shared" si="0"/>
        <v>110</v>
      </c>
      <c r="G4" s="182">
        <f t="shared" si="0"/>
        <v>237</v>
      </c>
      <c r="H4" s="182">
        <f t="shared" si="0"/>
        <v>180</v>
      </c>
      <c r="I4" s="182">
        <f t="shared" si="0"/>
        <v>282</v>
      </c>
      <c r="J4" s="182">
        <f t="shared" si="0"/>
        <v>204</v>
      </c>
      <c r="K4" s="182">
        <f t="shared" si="0"/>
        <v>242</v>
      </c>
      <c r="L4" s="182">
        <f t="shared" si="0"/>
        <v>144</v>
      </c>
      <c r="M4" s="182">
        <f t="shared" si="0"/>
        <v>259</v>
      </c>
      <c r="N4" s="818">
        <f t="shared" si="0"/>
        <v>160</v>
      </c>
      <c r="O4" s="184">
        <f aca="true" t="shared" si="1" ref="O4:O38">SUM(C4:N4)</f>
        <v>2457</v>
      </c>
      <c r="P4" s="180"/>
      <c r="Q4" s="180"/>
    </row>
    <row r="5" spans="1:17" ht="13.5" customHeight="1">
      <c r="A5" s="94"/>
      <c r="B5" s="642" t="s">
        <v>50</v>
      </c>
      <c r="C5" s="585">
        <v>83</v>
      </c>
      <c r="D5" s="186">
        <v>82</v>
      </c>
      <c r="E5" s="186">
        <v>95</v>
      </c>
      <c r="F5" s="599">
        <v>52</v>
      </c>
      <c r="G5" s="186">
        <v>79</v>
      </c>
      <c r="H5" s="186">
        <v>68</v>
      </c>
      <c r="I5" s="186">
        <v>125</v>
      </c>
      <c r="J5" s="186">
        <v>71</v>
      </c>
      <c r="K5" s="186">
        <v>69</v>
      </c>
      <c r="L5" s="186">
        <v>68</v>
      </c>
      <c r="M5" s="186">
        <v>126</v>
      </c>
      <c r="N5" s="813">
        <v>53</v>
      </c>
      <c r="O5" s="187">
        <f t="shared" si="1"/>
        <v>971</v>
      </c>
      <c r="P5" s="180"/>
      <c r="Q5" s="180"/>
    </row>
    <row r="6" spans="1:17" ht="13.5" customHeight="1">
      <c r="A6" s="95" t="s">
        <v>121</v>
      </c>
      <c r="B6" s="185" t="s">
        <v>51</v>
      </c>
      <c r="C6" s="173">
        <v>91</v>
      </c>
      <c r="D6" s="186">
        <v>125</v>
      </c>
      <c r="E6" s="186">
        <v>30</v>
      </c>
      <c r="F6" s="599">
        <v>40</v>
      </c>
      <c r="G6" s="186">
        <v>130</v>
      </c>
      <c r="H6" s="186">
        <v>82</v>
      </c>
      <c r="I6" s="186">
        <v>127</v>
      </c>
      <c r="J6" s="186">
        <v>104</v>
      </c>
      <c r="K6" s="186">
        <v>153</v>
      </c>
      <c r="L6" s="186">
        <v>47</v>
      </c>
      <c r="M6" s="186">
        <v>100</v>
      </c>
      <c r="N6" s="813">
        <v>66</v>
      </c>
      <c r="O6" s="187">
        <f t="shared" si="1"/>
        <v>1095</v>
      </c>
      <c r="P6" s="180"/>
      <c r="Q6" s="180"/>
    </row>
    <row r="7" spans="1:17" ht="13.5" customHeight="1">
      <c r="A7" s="95"/>
      <c r="B7" s="185" t="s">
        <v>79</v>
      </c>
      <c r="C7" s="173">
        <v>1</v>
      </c>
      <c r="D7" s="186">
        <v>0</v>
      </c>
      <c r="E7" s="186">
        <v>0</v>
      </c>
      <c r="F7" s="599">
        <v>0</v>
      </c>
      <c r="G7" s="186">
        <v>0</v>
      </c>
      <c r="H7" s="186">
        <v>0</v>
      </c>
      <c r="I7" s="186">
        <v>0</v>
      </c>
      <c r="J7" s="186">
        <v>1</v>
      </c>
      <c r="K7" s="186">
        <v>4</v>
      </c>
      <c r="L7" s="186">
        <v>1</v>
      </c>
      <c r="M7" s="186">
        <v>1</v>
      </c>
      <c r="N7" s="813">
        <v>0</v>
      </c>
      <c r="O7" s="187">
        <f t="shared" si="1"/>
        <v>8</v>
      </c>
      <c r="P7" s="180"/>
      <c r="Q7" s="180"/>
    </row>
    <row r="8" spans="1:17" ht="13.5" customHeight="1" thickBot="1">
      <c r="A8" s="95"/>
      <c r="B8" s="188" t="s">
        <v>52</v>
      </c>
      <c r="C8" s="175">
        <v>71</v>
      </c>
      <c r="D8" s="186">
        <v>37</v>
      </c>
      <c r="E8" s="189">
        <v>24</v>
      </c>
      <c r="F8" s="632">
        <v>18</v>
      </c>
      <c r="G8" s="189">
        <v>28</v>
      </c>
      <c r="H8" s="189">
        <v>30</v>
      </c>
      <c r="I8" s="189">
        <v>30</v>
      </c>
      <c r="J8" s="189">
        <v>28</v>
      </c>
      <c r="K8" s="189">
        <v>16</v>
      </c>
      <c r="L8" s="189">
        <v>28</v>
      </c>
      <c r="M8" s="189">
        <v>32</v>
      </c>
      <c r="N8" s="814">
        <v>41</v>
      </c>
      <c r="O8" s="190">
        <f t="shared" si="1"/>
        <v>383</v>
      </c>
      <c r="P8" s="180"/>
      <c r="Q8" s="180"/>
    </row>
    <row r="9" spans="1:17" ht="13.5" customHeight="1" thickTop="1">
      <c r="A9" s="834" t="s">
        <v>148</v>
      </c>
      <c r="B9" s="191" t="s">
        <v>49</v>
      </c>
      <c r="C9" s="163">
        <f>IF(C10="","",SUM(C10:C13))</f>
        <v>80</v>
      </c>
      <c r="D9" s="235">
        <f>IF(D10="","",SUM(D10:D13))</f>
        <v>47</v>
      </c>
      <c r="E9" s="182">
        <f aca="true" t="shared" si="2" ref="E9:N9">IF(E10="","",SUM(E10:E13))</f>
        <v>33</v>
      </c>
      <c r="F9" s="182">
        <f t="shared" si="2"/>
        <v>33</v>
      </c>
      <c r="G9" s="182">
        <f t="shared" si="2"/>
        <v>54</v>
      </c>
      <c r="H9" s="182">
        <f t="shared" si="2"/>
        <v>60</v>
      </c>
      <c r="I9" s="182">
        <f t="shared" si="2"/>
        <v>42</v>
      </c>
      <c r="J9" s="182">
        <f t="shared" si="2"/>
        <v>21</v>
      </c>
      <c r="K9" s="182">
        <f t="shared" si="2"/>
        <v>66</v>
      </c>
      <c r="L9" s="182">
        <f t="shared" si="2"/>
        <v>28</v>
      </c>
      <c r="M9" s="182">
        <f t="shared" si="2"/>
        <v>40</v>
      </c>
      <c r="N9" s="818">
        <f t="shared" si="2"/>
        <v>50</v>
      </c>
      <c r="O9" s="192">
        <f t="shared" si="1"/>
        <v>554</v>
      </c>
      <c r="P9" s="180"/>
      <c r="Q9" s="180"/>
    </row>
    <row r="10" spans="1:17" ht="13.5" customHeight="1">
      <c r="A10" s="835"/>
      <c r="B10" s="185" t="s">
        <v>50</v>
      </c>
      <c r="C10" s="173">
        <v>36</v>
      </c>
      <c r="D10" s="186">
        <v>21</v>
      </c>
      <c r="E10" s="186">
        <v>25</v>
      </c>
      <c r="F10" s="186">
        <v>17</v>
      </c>
      <c r="G10" s="186">
        <v>22</v>
      </c>
      <c r="H10" s="186">
        <v>28</v>
      </c>
      <c r="I10" s="186">
        <v>27</v>
      </c>
      <c r="J10" s="186">
        <v>16</v>
      </c>
      <c r="K10" s="186">
        <v>27</v>
      </c>
      <c r="L10" s="186">
        <v>20</v>
      </c>
      <c r="M10" s="186">
        <v>18</v>
      </c>
      <c r="N10" s="813">
        <v>21</v>
      </c>
      <c r="O10" s="187">
        <f t="shared" si="1"/>
        <v>278</v>
      </c>
      <c r="P10" s="180"/>
      <c r="Q10" s="180"/>
    </row>
    <row r="11" spans="1:17" ht="13.5" customHeight="1">
      <c r="A11" s="835"/>
      <c r="B11" s="185" t="s">
        <v>51</v>
      </c>
      <c r="C11" s="173">
        <v>42</v>
      </c>
      <c r="D11" s="186">
        <v>24</v>
      </c>
      <c r="E11" s="186">
        <v>1</v>
      </c>
      <c r="F11" s="186">
        <v>12</v>
      </c>
      <c r="G11" s="186">
        <v>26</v>
      </c>
      <c r="H11" s="186">
        <v>19</v>
      </c>
      <c r="I11" s="186">
        <v>13</v>
      </c>
      <c r="J11" s="186">
        <v>2</v>
      </c>
      <c r="K11" s="186">
        <v>34</v>
      </c>
      <c r="L11" s="186">
        <v>8</v>
      </c>
      <c r="M11" s="186">
        <v>10</v>
      </c>
      <c r="N11" s="813">
        <v>19</v>
      </c>
      <c r="O11" s="187">
        <f t="shared" si="1"/>
        <v>210</v>
      </c>
      <c r="P11" s="180"/>
      <c r="Q11" s="180"/>
    </row>
    <row r="12" spans="1:17" ht="13.5" customHeight="1">
      <c r="A12" s="835"/>
      <c r="B12" s="185" t="s">
        <v>79</v>
      </c>
      <c r="C12" s="173">
        <v>0</v>
      </c>
      <c r="D12" s="186">
        <v>0</v>
      </c>
      <c r="E12" s="186">
        <v>0</v>
      </c>
      <c r="F12" s="186">
        <v>0</v>
      </c>
      <c r="G12" s="186">
        <v>0</v>
      </c>
      <c r="H12" s="186">
        <v>0</v>
      </c>
      <c r="I12" s="186">
        <v>0</v>
      </c>
      <c r="J12" s="186">
        <v>0</v>
      </c>
      <c r="K12" s="186">
        <v>0</v>
      </c>
      <c r="L12" s="186">
        <v>0</v>
      </c>
      <c r="M12" s="186">
        <v>0</v>
      </c>
      <c r="N12" s="813">
        <v>0</v>
      </c>
      <c r="O12" s="187">
        <f t="shared" si="1"/>
        <v>0</v>
      </c>
      <c r="P12" s="180"/>
      <c r="Q12" s="180"/>
    </row>
    <row r="13" spans="1:17" ht="13.5" customHeight="1" thickBot="1">
      <c r="A13" s="836"/>
      <c r="B13" s="193" t="s">
        <v>52</v>
      </c>
      <c r="C13" s="175">
        <v>2</v>
      </c>
      <c r="D13" s="186">
        <v>2</v>
      </c>
      <c r="E13" s="189">
        <v>7</v>
      </c>
      <c r="F13" s="189">
        <v>4</v>
      </c>
      <c r="G13" s="189">
        <v>6</v>
      </c>
      <c r="H13" s="189">
        <v>13</v>
      </c>
      <c r="I13" s="189">
        <v>2</v>
      </c>
      <c r="J13" s="189">
        <v>3</v>
      </c>
      <c r="K13" s="189">
        <v>5</v>
      </c>
      <c r="L13" s="189">
        <v>0</v>
      </c>
      <c r="M13" s="189">
        <v>12</v>
      </c>
      <c r="N13" s="814">
        <v>10</v>
      </c>
      <c r="O13" s="190">
        <f t="shared" si="1"/>
        <v>66</v>
      </c>
      <c r="P13" s="180"/>
      <c r="Q13" s="180"/>
    </row>
    <row r="14" spans="1:17" ht="13.5" customHeight="1" thickTop="1">
      <c r="A14" s="834" t="s">
        <v>89</v>
      </c>
      <c r="B14" s="191" t="s">
        <v>49</v>
      </c>
      <c r="C14" s="163">
        <f>IF(C15="","",SUM(C15:C18))</f>
        <v>42</v>
      </c>
      <c r="D14" s="235">
        <f>IF(D15="","",SUM(D15:D18))</f>
        <v>15</v>
      </c>
      <c r="E14" s="182">
        <f aca="true" t="shared" si="3" ref="E14:N14">IF(E15="","",SUM(E15:E18))</f>
        <v>14</v>
      </c>
      <c r="F14" s="182">
        <f t="shared" si="3"/>
        <v>32</v>
      </c>
      <c r="G14" s="182">
        <f t="shared" si="3"/>
        <v>5</v>
      </c>
      <c r="H14" s="182">
        <f t="shared" si="3"/>
        <v>29</v>
      </c>
      <c r="I14" s="182">
        <f t="shared" si="3"/>
        <v>40</v>
      </c>
      <c r="J14" s="182">
        <f t="shared" si="3"/>
        <v>35</v>
      </c>
      <c r="K14" s="182">
        <f t="shared" si="3"/>
        <v>13</v>
      </c>
      <c r="L14" s="182">
        <f t="shared" si="3"/>
        <v>15</v>
      </c>
      <c r="M14" s="182">
        <f t="shared" si="3"/>
        <v>14</v>
      </c>
      <c r="N14" s="818">
        <f t="shared" si="3"/>
        <v>43</v>
      </c>
      <c r="O14" s="192">
        <f t="shared" si="1"/>
        <v>297</v>
      </c>
      <c r="P14" s="180"/>
      <c r="Q14" s="180"/>
    </row>
    <row r="15" spans="1:17" ht="13.5" customHeight="1">
      <c r="A15" s="835"/>
      <c r="B15" s="185" t="s">
        <v>50</v>
      </c>
      <c r="C15" s="173">
        <v>10</v>
      </c>
      <c r="D15" s="186">
        <v>13</v>
      </c>
      <c r="E15" s="186">
        <v>14</v>
      </c>
      <c r="F15" s="186">
        <v>14</v>
      </c>
      <c r="G15" s="186">
        <v>5</v>
      </c>
      <c r="H15" s="186">
        <v>16</v>
      </c>
      <c r="I15" s="186">
        <v>15</v>
      </c>
      <c r="J15" s="186">
        <v>14</v>
      </c>
      <c r="K15" s="186">
        <v>11</v>
      </c>
      <c r="L15" s="186">
        <v>8</v>
      </c>
      <c r="M15" s="186">
        <v>14</v>
      </c>
      <c r="N15" s="813">
        <v>8</v>
      </c>
      <c r="O15" s="187">
        <f t="shared" si="1"/>
        <v>142</v>
      </c>
      <c r="P15" s="180"/>
      <c r="Q15" s="180"/>
    </row>
    <row r="16" spans="1:17" ht="13.5" customHeight="1">
      <c r="A16" s="835"/>
      <c r="B16" s="185" t="s">
        <v>51</v>
      </c>
      <c r="C16" s="173">
        <v>31</v>
      </c>
      <c r="D16" s="186">
        <v>0</v>
      </c>
      <c r="E16" s="186">
        <v>0</v>
      </c>
      <c r="F16" s="186">
        <v>18</v>
      </c>
      <c r="G16" s="186">
        <v>0</v>
      </c>
      <c r="H16" s="186">
        <v>7</v>
      </c>
      <c r="I16" s="186">
        <v>12</v>
      </c>
      <c r="J16" s="186">
        <v>15</v>
      </c>
      <c r="K16" s="186">
        <v>1</v>
      </c>
      <c r="L16" s="186">
        <v>7</v>
      </c>
      <c r="M16" s="186">
        <v>0</v>
      </c>
      <c r="N16" s="813">
        <v>34</v>
      </c>
      <c r="O16" s="187">
        <f t="shared" si="1"/>
        <v>125</v>
      </c>
      <c r="P16" s="180"/>
      <c r="Q16" s="180"/>
    </row>
    <row r="17" spans="1:17" ht="13.5" customHeight="1">
      <c r="A17" s="835"/>
      <c r="B17" s="185" t="s">
        <v>79</v>
      </c>
      <c r="C17" s="173">
        <v>0</v>
      </c>
      <c r="D17" s="186">
        <v>0</v>
      </c>
      <c r="E17" s="186">
        <v>0</v>
      </c>
      <c r="F17" s="186">
        <v>0</v>
      </c>
      <c r="G17" s="186">
        <v>0</v>
      </c>
      <c r="H17" s="186">
        <v>0</v>
      </c>
      <c r="I17" s="186">
        <v>0</v>
      </c>
      <c r="J17" s="186">
        <v>6</v>
      </c>
      <c r="K17" s="186">
        <v>1</v>
      </c>
      <c r="L17" s="186">
        <v>0</v>
      </c>
      <c r="M17" s="186">
        <v>0</v>
      </c>
      <c r="N17" s="813">
        <v>0</v>
      </c>
      <c r="O17" s="187">
        <f t="shared" si="1"/>
        <v>7</v>
      </c>
      <c r="P17" s="180"/>
      <c r="Q17" s="180"/>
    </row>
    <row r="18" spans="1:17" ht="13.5" customHeight="1" thickBot="1">
      <c r="A18" s="836"/>
      <c r="B18" s="193" t="s">
        <v>52</v>
      </c>
      <c r="C18" s="175">
        <v>1</v>
      </c>
      <c r="D18" s="189">
        <v>2</v>
      </c>
      <c r="E18" s="189">
        <v>0</v>
      </c>
      <c r="F18" s="189">
        <v>0</v>
      </c>
      <c r="G18" s="189">
        <v>0</v>
      </c>
      <c r="H18" s="189">
        <v>6</v>
      </c>
      <c r="I18" s="189">
        <v>13</v>
      </c>
      <c r="J18" s="189">
        <v>0</v>
      </c>
      <c r="K18" s="189">
        <v>0</v>
      </c>
      <c r="L18" s="189">
        <v>0</v>
      </c>
      <c r="M18" s="189">
        <v>0</v>
      </c>
      <c r="N18" s="814">
        <v>1</v>
      </c>
      <c r="O18" s="190">
        <f t="shared" si="1"/>
        <v>23</v>
      </c>
      <c r="P18" s="180"/>
      <c r="Q18" s="180"/>
    </row>
    <row r="19" spans="1:17" ht="13.5" customHeight="1" thickTop="1">
      <c r="A19" s="837" t="s">
        <v>149</v>
      </c>
      <c r="B19" s="181" t="s">
        <v>49</v>
      </c>
      <c r="C19" s="163">
        <f>IF(C20="","",SUM(C20:C23))</f>
        <v>2</v>
      </c>
      <c r="D19" s="235">
        <f>IF(D20="","",SUM(D20:D23))</f>
        <v>9</v>
      </c>
      <c r="E19" s="182">
        <f aca="true" t="shared" si="4" ref="E19:N19">IF(E20="","",SUM(E20:E23))</f>
        <v>18</v>
      </c>
      <c r="F19" s="182">
        <f t="shared" si="4"/>
        <v>11</v>
      </c>
      <c r="G19" s="182">
        <f t="shared" si="4"/>
        <v>12</v>
      </c>
      <c r="H19" s="182">
        <f t="shared" si="4"/>
        <v>28</v>
      </c>
      <c r="I19" s="182">
        <f t="shared" si="4"/>
        <v>9</v>
      </c>
      <c r="J19" s="182">
        <f t="shared" si="4"/>
        <v>13</v>
      </c>
      <c r="K19" s="182">
        <f t="shared" si="4"/>
        <v>9</v>
      </c>
      <c r="L19" s="182">
        <f t="shared" si="4"/>
        <v>12</v>
      </c>
      <c r="M19" s="182">
        <f t="shared" si="4"/>
        <v>12</v>
      </c>
      <c r="N19" s="818">
        <f t="shared" si="4"/>
        <v>7</v>
      </c>
      <c r="O19" s="192">
        <f t="shared" si="1"/>
        <v>142</v>
      </c>
      <c r="P19" s="180"/>
      <c r="Q19" s="180"/>
    </row>
    <row r="20" spans="1:17" ht="13.5" customHeight="1">
      <c r="A20" s="837"/>
      <c r="B20" s="185" t="s">
        <v>50</v>
      </c>
      <c r="C20" s="173">
        <v>0</v>
      </c>
      <c r="D20" s="186">
        <v>8</v>
      </c>
      <c r="E20" s="186">
        <v>6</v>
      </c>
      <c r="F20" s="186">
        <v>11</v>
      </c>
      <c r="G20" s="186">
        <v>12</v>
      </c>
      <c r="H20" s="186">
        <v>17</v>
      </c>
      <c r="I20" s="186">
        <v>9</v>
      </c>
      <c r="J20" s="186">
        <v>13</v>
      </c>
      <c r="K20" s="186">
        <v>9</v>
      </c>
      <c r="L20" s="186">
        <v>12</v>
      </c>
      <c r="M20" s="186">
        <v>8</v>
      </c>
      <c r="N20" s="813">
        <v>7</v>
      </c>
      <c r="O20" s="187">
        <f t="shared" si="1"/>
        <v>112</v>
      </c>
      <c r="P20" s="180"/>
      <c r="Q20" s="180"/>
    </row>
    <row r="21" spans="1:17" ht="13.5" customHeight="1">
      <c r="A21" s="837"/>
      <c r="B21" s="185" t="s">
        <v>51</v>
      </c>
      <c r="C21" s="173">
        <v>0</v>
      </c>
      <c r="D21" s="186">
        <v>0</v>
      </c>
      <c r="E21" s="186">
        <v>10</v>
      </c>
      <c r="F21" s="186">
        <v>0</v>
      </c>
      <c r="G21" s="186">
        <v>0</v>
      </c>
      <c r="H21" s="186">
        <v>0</v>
      </c>
      <c r="I21" s="186">
        <v>0</v>
      </c>
      <c r="J21" s="186">
        <v>0</v>
      </c>
      <c r="K21" s="186">
        <v>0</v>
      </c>
      <c r="L21" s="186">
        <v>0</v>
      </c>
      <c r="M21" s="186">
        <v>0</v>
      </c>
      <c r="N21" s="813">
        <v>0</v>
      </c>
      <c r="O21" s="187">
        <f t="shared" si="1"/>
        <v>10</v>
      </c>
      <c r="P21" s="180"/>
      <c r="Q21" s="180"/>
    </row>
    <row r="22" spans="1:17" ht="13.5" customHeight="1">
      <c r="A22" s="95"/>
      <c r="B22" s="185" t="s">
        <v>79</v>
      </c>
      <c r="C22" s="173">
        <v>0</v>
      </c>
      <c r="D22" s="186">
        <v>0</v>
      </c>
      <c r="E22" s="186">
        <v>0</v>
      </c>
      <c r="F22" s="186">
        <v>0</v>
      </c>
      <c r="G22" s="186">
        <v>0</v>
      </c>
      <c r="H22" s="186">
        <v>0</v>
      </c>
      <c r="I22" s="186">
        <v>0</v>
      </c>
      <c r="J22" s="186">
        <v>0</v>
      </c>
      <c r="K22" s="186">
        <v>0</v>
      </c>
      <c r="L22" s="186">
        <v>0</v>
      </c>
      <c r="M22" s="186">
        <v>0</v>
      </c>
      <c r="N22" s="813">
        <v>0</v>
      </c>
      <c r="O22" s="187">
        <f t="shared" si="1"/>
        <v>0</v>
      </c>
      <c r="P22" s="180"/>
      <c r="Q22" s="180"/>
    </row>
    <row r="23" spans="1:17" ht="13.5" customHeight="1" thickBot="1">
      <c r="A23" s="97"/>
      <c r="B23" s="193" t="s">
        <v>52</v>
      </c>
      <c r="C23" s="175">
        <v>2</v>
      </c>
      <c r="D23" s="189">
        <v>1</v>
      </c>
      <c r="E23" s="189">
        <v>2</v>
      </c>
      <c r="F23" s="189">
        <v>0</v>
      </c>
      <c r="G23" s="189">
        <v>0</v>
      </c>
      <c r="H23" s="189">
        <v>11</v>
      </c>
      <c r="I23" s="189">
        <v>0</v>
      </c>
      <c r="J23" s="189">
        <v>0</v>
      </c>
      <c r="K23" s="189">
        <v>0</v>
      </c>
      <c r="L23" s="189">
        <v>0</v>
      </c>
      <c r="M23" s="189">
        <v>4</v>
      </c>
      <c r="N23" s="814">
        <v>0</v>
      </c>
      <c r="O23" s="190">
        <f t="shared" si="1"/>
        <v>20</v>
      </c>
      <c r="P23" s="180"/>
      <c r="Q23" s="180"/>
    </row>
    <row r="24" spans="1:17" ht="13.5" customHeight="1" thickTop="1">
      <c r="A24" s="838" t="s">
        <v>150</v>
      </c>
      <c r="B24" s="181" t="s">
        <v>49</v>
      </c>
      <c r="C24" s="163">
        <f>IF(C25="","",SUM(C25:C28))</f>
        <v>10</v>
      </c>
      <c r="D24" s="235">
        <f>IF(D25="","",SUM(D25:D28))</f>
        <v>9</v>
      </c>
      <c r="E24" s="182">
        <f aca="true" t="shared" si="5" ref="E24:N24">IF(E25="","",SUM(E25:E28))</f>
        <v>7</v>
      </c>
      <c r="F24" s="182">
        <f t="shared" si="5"/>
        <v>8</v>
      </c>
      <c r="G24" s="182">
        <f t="shared" si="5"/>
        <v>3</v>
      </c>
      <c r="H24" s="182">
        <f t="shared" si="5"/>
        <v>4</v>
      </c>
      <c r="I24" s="182">
        <f t="shared" si="5"/>
        <v>5</v>
      </c>
      <c r="J24" s="182">
        <f t="shared" si="5"/>
        <v>4</v>
      </c>
      <c r="K24" s="182">
        <f t="shared" si="5"/>
        <v>7</v>
      </c>
      <c r="L24" s="182">
        <f t="shared" si="5"/>
        <v>3</v>
      </c>
      <c r="M24" s="182">
        <f t="shared" si="5"/>
        <v>6</v>
      </c>
      <c r="N24" s="818">
        <f t="shared" si="5"/>
        <v>70</v>
      </c>
      <c r="O24" s="192">
        <f t="shared" si="1"/>
        <v>136</v>
      </c>
      <c r="P24" s="180"/>
      <c r="Q24" s="180"/>
    </row>
    <row r="25" spans="1:17" ht="13.5" customHeight="1">
      <c r="A25" s="837"/>
      <c r="B25" s="185" t="s">
        <v>50</v>
      </c>
      <c r="C25" s="173">
        <v>10</v>
      </c>
      <c r="D25" s="186">
        <v>6</v>
      </c>
      <c r="E25" s="186">
        <v>7</v>
      </c>
      <c r="F25" s="186">
        <v>7</v>
      </c>
      <c r="G25" s="186">
        <v>3</v>
      </c>
      <c r="H25" s="186">
        <v>4</v>
      </c>
      <c r="I25" s="186">
        <v>5</v>
      </c>
      <c r="J25" s="186">
        <v>4</v>
      </c>
      <c r="K25" s="186">
        <v>7</v>
      </c>
      <c r="L25" s="186">
        <v>3</v>
      </c>
      <c r="M25" s="186">
        <v>6</v>
      </c>
      <c r="N25" s="813">
        <v>9</v>
      </c>
      <c r="O25" s="187">
        <f t="shared" si="1"/>
        <v>71</v>
      </c>
      <c r="P25" s="180"/>
      <c r="Q25" s="180"/>
    </row>
    <row r="26" spans="1:17" ht="13.5" customHeight="1">
      <c r="A26" s="837"/>
      <c r="B26" s="185" t="s">
        <v>51</v>
      </c>
      <c r="C26" s="173">
        <v>0</v>
      </c>
      <c r="D26" s="186">
        <v>3</v>
      </c>
      <c r="E26" s="186">
        <v>0</v>
      </c>
      <c r="F26" s="186">
        <v>0</v>
      </c>
      <c r="G26" s="186">
        <v>0</v>
      </c>
      <c r="H26" s="186">
        <v>0</v>
      </c>
      <c r="I26" s="186">
        <v>0</v>
      </c>
      <c r="J26" s="186">
        <v>0</v>
      </c>
      <c r="K26" s="186">
        <v>0</v>
      </c>
      <c r="L26" s="186">
        <v>0</v>
      </c>
      <c r="M26" s="186">
        <v>0</v>
      </c>
      <c r="N26" s="813">
        <v>60</v>
      </c>
      <c r="O26" s="187">
        <f t="shared" si="1"/>
        <v>63</v>
      </c>
      <c r="P26" s="180"/>
      <c r="Q26" s="180"/>
    </row>
    <row r="27" spans="1:17" ht="13.5" customHeight="1">
      <c r="A27" s="95"/>
      <c r="B27" s="185" t="s">
        <v>79</v>
      </c>
      <c r="C27" s="173">
        <v>0</v>
      </c>
      <c r="D27" s="186">
        <v>0</v>
      </c>
      <c r="E27" s="186">
        <v>0</v>
      </c>
      <c r="F27" s="186">
        <v>0</v>
      </c>
      <c r="G27" s="186">
        <v>0</v>
      </c>
      <c r="H27" s="186">
        <v>0</v>
      </c>
      <c r="I27" s="186">
        <v>0</v>
      </c>
      <c r="J27" s="186">
        <v>0</v>
      </c>
      <c r="K27" s="186">
        <v>0</v>
      </c>
      <c r="L27" s="186">
        <v>0</v>
      </c>
      <c r="M27" s="186">
        <v>0</v>
      </c>
      <c r="N27" s="813">
        <v>0</v>
      </c>
      <c r="O27" s="187">
        <f t="shared" si="1"/>
        <v>0</v>
      </c>
      <c r="P27" s="180"/>
      <c r="Q27" s="180"/>
    </row>
    <row r="28" spans="1:17" ht="13.5" customHeight="1" thickBot="1">
      <c r="A28" s="95"/>
      <c r="B28" s="188" t="s">
        <v>52</v>
      </c>
      <c r="C28" s="175">
        <v>0</v>
      </c>
      <c r="D28" s="189">
        <v>0</v>
      </c>
      <c r="E28" s="189">
        <v>0</v>
      </c>
      <c r="F28" s="189">
        <v>1</v>
      </c>
      <c r="G28" s="189">
        <v>0</v>
      </c>
      <c r="H28" s="189">
        <v>0</v>
      </c>
      <c r="I28" s="189">
        <v>0</v>
      </c>
      <c r="J28" s="189">
        <v>0</v>
      </c>
      <c r="K28" s="189">
        <v>0</v>
      </c>
      <c r="L28" s="189">
        <v>0</v>
      </c>
      <c r="M28" s="189">
        <v>0</v>
      </c>
      <c r="N28" s="814">
        <v>1</v>
      </c>
      <c r="O28" s="194">
        <f t="shared" si="1"/>
        <v>2</v>
      </c>
      <c r="P28" s="180"/>
      <c r="Q28" s="180"/>
    </row>
    <row r="29" spans="1:17" ht="13.5" customHeight="1" thickTop="1">
      <c r="A29" s="96"/>
      <c r="B29" s="191" t="s">
        <v>49</v>
      </c>
      <c r="C29" s="163">
        <f>IF(C30="","",SUM(C30:C33))</f>
        <v>3</v>
      </c>
      <c r="D29" s="235">
        <f>IF(D30="","",SUM(D30:D33))</f>
        <v>3</v>
      </c>
      <c r="E29" s="182">
        <f aca="true" t="shared" si="6" ref="E29:N29">IF(E30="","",SUM(E30:E33))</f>
        <v>9</v>
      </c>
      <c r="F29" s="182">
        <f t="shared" si="6"/>
        <v>3</v>
      </c>
      <c r="G29" s="182">
        <f t="shared" si="6"/>
        <v>2</v>
      </c>
      <c r="H29" s="182">
        <f t="shared" si="6"/>
        <v>10</v>
      </c>
      <c r="I29" s="182">
        <f t="shared" si="6"/>
        <v>1</v>
      </c>
      <c r="J29" s="182">
        <f t="shared" si="6"/>
        <v>10</v>
      </c>
      <c r="K29" s="182">
        <f t="shared" si="6"/>
        <v>2</v>
      </c>
      <c r="L29" s="182">
        <f t="shared" si="6"/>
        <v>0</v>
      </c>
      <c r="M29" s="182">
        <f t="shared" si="6"/>
        <v>4</v>
      </c>
      <c r="N29" s="818">
        <f t="shared" si="6"/>
        <v>1</v>
      </c>
      <c r="O29" s="195">
        <f t="shared" si="1"/>
        <v>48</v>
      </c>
      <c r="P29" s="180"/>
      <c r="Q29" s="180"/>
    </row>
    <row r="30" spans="1:17" ht="13.5" customHeight="1">
      <c r="A30" s="95"/>
      <c r="B30" s="185" t="s">
        <v>50</v>
      </c>
      <c r="C30" s="173">
        <v>3</v>
      </c>
      <c r="D30" s="186">
        <v>3</v>
      </c>
      <c r="E30" s="186">
        <v>9</v>
      </c>
      <c r="F30" s="186">
        <v>3</v>
      </c>
      <c r="G30" s="186">
        <v>2</v>
      </c>
      <c r="H30" s="186">
        <v>10</v>
      </c>
      <c r="I30" s="186">
        <v>1</v>
      </c>
      <c r="J30" s="186">
        <v>10</v>
      </c>
      <c r="K30" s="186">
        <v>1</v>
      </c>
      <c r="L30" s="186">
        <v>0</v>
      </c>
      <c r="M30" s="186">
        <v>4</v>
      </c>
      <c r="N30" s="813">
        <v>1</v>
      </c>
      <c r="O30" s="187">
        <f t="shared" si="1"/>
        <v>47</v>
      </c>
      <c r="P30" s="180"/>
      <c r="Q30" s="180"/>
    </row>
    <row r="31" spans="1:17" ht="13.5" customHeight="1">
      <c r="A31" s="95" t="s">
        <v>90</v>
      </c>
      <c r="B31" s="185" t="s">
        <v>51</v>
      </c>
      <c r="C31" s="173">
        <v>0</v>
      </c>
      <c r="D31" s="186">
        <v>0</v>
      </c>
      <c r="E31" s="186">
        <v>0</v>
      </c>
      <c r="F31" s="186">
        <v>0</v>
      </c>
      <c r="G31" s="186">
        <v>0</v>
      </c>
      <c r="H31" s="186">
        <v>0</v>
      </c>
      <c r="I31" s="186">
        <v>0</v>
      </c>
      <c r="J31" s="186">
        <v>0</v>
      </c>
      <c r="K31" s="186">
        <v>0</v>
      </c>
      <c r="L31" s="186">
        <v>0</v>
      </c>
      <c r="M31" s="186">
        <v>0</v>
      </c>
      <c r="N31" s="813">
        <v>0</v>
      </c>
      <c r="O31" s="187">
        <f t="shared" si="1"/>
        <v>0</v>
      </c>
      <c r="P31" s="180"/>
      <c r="Q31" s="180"/>
    </row>
    <row r="32" spans="1:17" ht="13.5" customHeight="1">
      <c r="A32" s="95"/>
      <c r="B32" s="185" t="s">
        <v>79</v>
      </c>
      <c r="C32" s="173">
        <v>0</v>
      </c>
      <c r="D32" s="186">
        <v>0</v>
      </c>
      <c r="E32" s="186">
        <v>0</v>
      </c>
      <c r="F32" s="186">
        <v>0</v>
      </c>
      <c r="G32" s="186">
        <v>0</v>
      </c>
      <c r="H32" s="186">
        <v>0</v>
      </c>
      <c r="I32" s="186">
        <v>0</v>
      </c>
      <c r="J32" s="186">
        <v>0</v>
      </c>
      <c r="K32" s="186">
        <v>0</v>
      </c>
      <c r="L32" s="186">
        <v>0</v>
      </c>
      <c r="M32" s="186">
        <v>0</v>
      </c>
      <c r="N32" s="813">
        <v>0</v>
      </c>
      <c r="O32" s="187">
        <f t="shared" si="1"/>
        <v>0</v>
      </c>
      <c r="P32" s="180"/>
      <c r="Q32" s="180"/>
    </row>
    <row r="33" spans="1:17" ht="13.5" customHeight="1" thickBot="1">
      <c r="A33" s="97"/>
      <c r="B33" s="193" t="s">
        <v>52</v>
      </c>
      <c r="C33" s="175">
        <v>0</v>
      </c>
      <c r="D33" s="189">
        <v>0</v>
      </c>
      <c r="E33" s="189">
        <v>0</v>
      </c>
      <c r="F33" s="189">
        <v>0</v>
      </c>
      <c r="G33" s="189">
        <v>0</v>
      </c>
      <c r="H33" s="189">
        <v>0</v>
      </c>
      <c r="I33" s="189">
        <v>0</v>
      </c>
      <c r="J33" s="189">
        <v>0</v>
      </c>
      <c r="K33" s="189">
        <v>1</v>
      </c>
      <c r="L33" s="189">
        <v>0</v>
      </c>
      <c r="M33" s="189">
        <v>0</v>
      </c>
      <c r="N33" s="814">
        <v>0</v>
      </c>
      <c r="O33" s="194">
        <f t="shared" si="1"/>
        <v>1</v>
      </c>
      <c r="P33" s="180"/>
      <c r="Q33" s="180"/>
    </row>
    <row r="34" spans="1:17" ht="13.5" customHeight="1" thickTop="1">
      <c r="A34" s="837" t="s">
        <v>47</v>
      </c>
      <c r="B34" s="191" t="s">
        <v>49</v>
      </c>
      <c r="C34" s="163">
        <f>IF(C4="","",C29+C24+C19+C14+C9+C4)</f>
        <v>383</v>
      </c>
      <c r="D34" s="235">
        <f>IF(D4="","",D29+D24+D19+D14+D9+D4)</f>
        <v>327</v>
      </c>
      <c r="E34" s="235">
        <f>IF(E4="","",E29+E24+E19+E14+E9+E4)</f>
        <v>230</v>
      </c>
      <c r="F34" s="235">
        <f aca="true" t="shared" si="7" ref="F34:N34">IF(F4="","",F29+F24+F19+F14+F9+F4)</f>
        <v>197</v>
      </c>
      <c r="G34" s="235">
        <f t="shared" si="7"/>
        <v>313</v>
      </c>
      <c r="H34" s="235">
        <f t="shared" si="7"/>
        <v>311</v>
      </c>
      <c r="I34" s="235">
        <f t="shared" si="7"/>
        <v>379</v>
      </c>
      <c r="J34" s="235">
        <f t="shared" si="7"/>
        <v>287</v>
      </c>
      <c r="K34" s="235">
        <f t="shared" si="7"/>
        <v>339</v>
      </c>
      <c r="L34" s="235">
        <f t="shared" si="7"/>
        <v>202</v>
      </c>
      <c r="M34" s="235">
        <f t="shared" si="7"/>
        <v>335</v>
      </c>
      <c r="N34" s="816">
        <f t="shared" si="7"/>
        <v>331</v>
      </c>
      <c r="O34" s="195">
        <f t="shared" si="1"/>
        <v>3634</v>
      </c>
      <c r="P34" s="180"/>
      <c r="Q34" s="180"/>
    </row>
    <row r="35" spans="1:17" ht="13.5" customHeight="1">
      <c r="A35" s="837"/>
      <c r="B35" s="185" t="s">
        <v>162</v>
      </c>
      <c r="C35" s="166">
        <f>IF(C5="","",C30+C25+C20+C15+C10+C5)</f>
        <v>142</v>
      </c>
      <c r="D35" s="249">
        <f aca="true" t="shared" si="8" ref="D35:N35">IF(D5="","",D30+D25+D20+D15+D10+D5)</f>
        <v>133</v>
      </c>
      <c r="E35" s="249">
        <f t="shared" si="8"/>
        <v>156</v>
      </c>
      <c r="F35" s="249">
        <f t="shared" si="8"/>
        <v>104</v>
      </c>
      <c r="G35" s="249">
        <f t="shared" si="8"/>
        <v>123</v>
      </c>
      <c r="H35" s="249">
        <f t="shared" si="8"/>
        <v>143</v>
      </c>
      <c r="I35" s="249">
        <f t="shared" si="8"/>
        <v>182</v>
      </c>
      <c r="J35" s="249">
        <f t="shared" si="8"/>
        <v>128</v>
      </c>
      <c r="K35" s="249">
        <f t="shared" si="8"/>
        <v>124</v>
      </c>
      <c r="L35" s="249">
        <f t="shared" si="8"/>
        <v>111</v>
      </c>
      <c r="M35" s="249">
        <f t="shared" si="8"/>
        <v>176</v>
      </c>
      <c r="N35" s="817">
        <f t="shared" si="8"/>
        <v>99</v>
      </c>
      <c r="O35" s="187">
        <f t="shared" si="1"/>
        <v>1621</v>
      </c>
      <c r="P35" s="180"/>
      <c r="Q35" s="180"/>
    </row>
    <row r="36" spans="1:17" ht="13.5" customHeight="1">
      <c r="A36" s="837"/>
      <c r="B36" s="185" t="s">
        <v>51</v>
      </c>
      <c r="C36" s="166">
        <f>IF(C6="","",C31+C26+C21+C16+C11+C6)</f>
        <v>164</v>
      </c>
      <c r="D36" s="249">
        <f aca="true" t="shared" si="9" ref="D36:N36">IF(D6="","",D31+D26+D21+D16+D11+D6)</f>
        <v>152</v>
      </c>
      <c r="E36" s="249">
        <f t="shared" si="9"/>
        <v>41</v>
      </c>
      <c r="F36" s="249">
        <f t="shared" si="9"/>
        <v>70</v>
      </c>
      <c r="G36" s="249">
        <f t="shared" si="9"/>
        <v>156</v>
      </c>
      <c r="H36" s="249">
        <f t="shared" si="9"/>
        <v>108</v>
      </c>
      <c r="I36" s="249">
        <f t="shared" si="9"/>
        <v>152</v>
      </c>
      <c r="J36" s="249">
        <f t="shared" si="9"/>
        <v>121</v>
      </c>
      <c r="K36" s="249">
        <f t="shared" si="9"/>
        <v>188</v>
      </c>
      <c r="L36" s="249">
        <f t="shared" si="9"/>
        <v>62</v>
      </c>
      <c r="M36" s="249">
        <f t="shared" si="9"/>
        <v>110</v>
      </c>
      <c r="N36" s="249">
        <f t="shared" si="9"/>
        <v>179</v>
      </c>
      <c r="O36" s="187">
        <f t="shared" si="1"/>
        <v>1503</v>
      </c>
      <c r="P36" s="180"/>
      <c r="Q36" s="180"/>
    </row>
    <row r="37" spans="1:17" ht="13.5" customHeight="1">
      <c r="A37" s="95"/>
      <c r="B37" s="185" t="s">
        <v>79</v>
      </c>
      <c r="C37" s="166">
        <f>IF(C7="","",C32+C27+C22+C17+C12+C7)</f>
        <v>1</v>
      </c>
      <c r="D37" s="249">
        <f aca="true" t="shared" si="10" ref="D37:N37">IF(D7="","",D32+D27+D22+D17+D12+D7)</f>
        <v>0</v>
      </c>
      <c r="E37" s="249">
        <f t="shared" si="10"/>
        <v>0</v>
      </c>
      <c r="F37" s="249">
        <f t="shared" si="10"/>
        <v>0</v>
      </c>
      <c r="G37" s="249">
        <f t="shared" si="10"/>
        <v>0</v>
      </c>
      <c r="H37" s="249">
        <f t="shared" si="10"/>
        <v>0</v>
      </c>
      <c r="I37" s="249">
        <f t="shared" si="10"/>
        <v>0</v>
      </c>
      <c r="J37" s="249">
        <f t="shared" si="10"/>
        <v>7</v>
      </c>
      <c r="K37" s="249">
        <f t="shared" si="10"/>
        <v>5</v>
      </c>
      <c r="L37" s="249">
        <f t="shared" si="10"/>
        <v>1</v>
      </c>
      <c r="M37" s="249">
        <f t="shared" si="10"/>
        <v>1</v>
      </c>
      <c r="N37" s="249">
        <f t="shared" si="10"/>
        <v>0</v>
      </c>
      <c r="O37" s="187">
        <f t="shared" si="1"/>
        <v>15</v>
      </c>
      <c r="P37" s="180"/>
      <c r="Q37" s="180"/>
    </row>
    <row r="38" spans="1:17" ht="13.5" customHeight="1" thickBot="1">
      <c r="A38" s="98"/>
      <c r="B38" s="196" t="s">
        <v>52</v>
      </c>
      <c r="C38" s="197">
        <f>IF(C8="","",C33+C28+C23+C18+C13+C8)</f>
        <v>76</v>
      </c>
      <c r="D38" s="588">
        <f aca="true" t="shared" si="11" ref="D38:N38">IF(D8="","",D33+D28+D23+D18+D13+D8)</f>
        <v>42</v>
      </c>
      <c r="E38" s="588">
        <f t="shared" si="11"/>
        <v>33</v>
      </c>
      <c r="F38" s="588">
        <f t="shared" si="11"/>
        <v>23</v>
      </c>
      <c r="G38" s="588">
        <f t="shared" si="11"/>
        <v>34</v>
      </c>
      <c r="H38" s="588">
        <f t="shared" si="11"/>
        <v>60</v>
      </c>
      <c r="I38" s="588">
        <f t="shared" si="11"/>
        <v>45</v>
      </c>
      <c r="J38" s="588">
        <f t="shared" si="11"/>
        <v>31</v>
      </c>
      <c r="K38" s="588">
        <f t="shared" si="11"/>
        <v>22</v>
      </c>
      <c r="L38" s="588">
        <f t="shared" si="11"/>
        <v>28</v>
      </c>
      <c r="M38" s="588">
        <f t="shared" si="11"/>
        <v>48</v>
      </c>
      <c r="N38" s="588">
        <f t="shared" si="11"/>
        <v>53</v>
      </c>
      <c r="O38" s="198">
        <f t="shared" si="1"/>
        <v>495</v>
      </c>
      <c r="P38" s="180"/>
      <c r="Q38" s="180"/>
    </row>
    <row r="39" spans="1:17" ht="13.5" customHeight="1">
      <c r="A39" s="749"/>
      <c r="B39" s="180"/>
      <c r="C39" s="179"/>
      <c r="D39" s="179"/>
      <c r="E39" s="179"/>
      <c r="F39" s="179"/>
      <c r="G39" s="179"/>
      <c r="H39" s="179"/>
      <c r="I39" s="179"/>
      <c r="J39" s="179"/>
      <c r="K39" s="179"/>
      <c r="L39" s="179"/>
      <c r="M39" s="179"/>
      <c r="N39" s="179"/>
      <c r="O39" s="757" t="s">
        <v>163</v>
      </c>
      <c r="P39" s="180"/>
      <c r="Q39" s="180"/>
    </row>
    <row r="40" spans="1:17" ht="13.5">
      <c r="A40" s="180"/>
      <c r="B40" s="180"/>
      <c r="C40" s="179"/>
      <c r="D40" s="179"/>
      <c r="E40" s="179"/>
      <c r="F40" s="179"/>
      <c r="G40" s="179"/>
      <c r="H40" s="179"/>
      <c r="I40" s="179"/>
      <c r="J40" s="179"/>
      <c r="K40" s="179"/>
      <c r="L40" s="179"/>
      <c r="M40" s="179"/>
      <c r="N40" s="179"/>
      <c r="O40" s="179"/>
      <c r="P40" s="180"/>
      <c r="Q40" s="180"/>
    </row>
    <row r="41" spans="1:17" ht="13.5">
      <c r="A41" s="180"/>
      <c r="B41" s="180"/>
      <c r="C41" s="179"/>
      <c r="D41" s="179"/>
      <c r="E41" s="179"/>
      <c r="F41" s="179"/>
      <c r="G41" s="179"/>
      <c r="H41" s="179"/>
      <c r="I41" s="179"/>
      <c r="J41" s="179"/>
      <c r="K41" s="179"/>
      <c r="L41" s="179"/>
      <c r="M41" s="179"/>
      <c r="N41" s="179"/>
      <c r="O41" s="179"/>
      <c r="P41" s="180"/>
      <c r="Q41" s="180"/>
    </row>
    <row r="42" spans="1:17" ht="13.5">
      <c r="A42" s="180"/>
      <c r="B42" s="180"/>
      <c r="C42" s="179"/>
      <c r="D42" s="179"/>
      <c r="E42" s="179"/>
      <c r="F42" s="179"/>
      <c r="G42" s="179"/>
      <c r="H42" s="179"/>
      <c r="I42" s="179"/>
      <c r="J42" s="179"/>
      <c r="K42" s="179"/>
      <c r="L42" s="179"/>
      <c r="M42" s="179"/>
      <c r="N42" s="179"/>
      <c r="O42" s="179"/>
      <c r="P42" s="180"/>
      <c r="Q42" s="180"/>
    </row>
    <row r="43" spans="1:17" ht="13.5">
      <c r="A43" s="180"/>
      <c r="B43" s="180"/>
      <c r="C43" s="179"/>
      <c r="D43" s="179"/>
      <c r="E43" s="179"/>
      <c r="F43" s="179"/>
      <c r="G43" s="179"/>
      <c r="H43" s="179"/>
      <c r="I43" s="179"/>
      <c r="J43" s="179"/>
      <c r="K43" s="179"/>
      <c r="L43" s="179"/>
      <c r="M43" s="179"/>
      <c r="N43" s="179"/>
      <c r="O43" s="179"/>
      <c r="P43" s="180"/>
      <c r="Q43" s="180"/>
    </row>
    <row r="44" spans="1:17" ht="13.5">
      <c r="A44" s="180"/>
      <c r="B44" s="180"/>
      <c r="C44" s="179"/>
      <c r="D44" s="179"/>
      <c r="E44" s="179"/>
      <c r="F44" s="179"/>
      <c r="G44" s="179"/>
      <c r="H44" s="179"/>
      <c r="I44" s="179"/>
      <c r="J44" s="179"/>
      <c r="K44" s="179"/>
      <c r="L44" s="179"/>
      <c r="M44" s="179"/>
      <c r="N44" s="179"/>
      <c r="O44" s="179"/>
      <c r="P44" s="180"/>
      <c r="Q44" s="180"/>
    </row>
    <row r="45" spans="1:17" ht="13.5">
      <c r="A45" s="180"/>
      <c r="B45" s="180"/>
      <c r="C45" s="179"/>
      <c r="D45" s="179"/>
      <c r="E45" s="179"/>
      <c r="F45" s="179"/>
      <c r="G45" s="179"/>
      <c r="H45" s="179"/>
      <c r="I45" s="179"/>
      <c r="J45" s="179"/>
      <c r="K45" s="179"/>
      <c r="L45" s="179"/>
      <c r="M45" s="179"/>
      <c r="N45" s="179"/>
      <c r="O45" s="179"/>
      <c r="P45" s="180"/>
      <c r="Q45" s="180"/>
    </row>
    <row r="46" spans="1:17" ht="13.5">
      <c r="A46" s="180"/>
      <c r="B46" s="180"/>
      <c r="C46" s="179"/>
      <c r="D46" s="179"/>
      <c r="E46" s="179"/>
      <c r="F46" s="179"/>
      <c r="G46" s="179"/>
      <c r="H46" s="179"/>
      <c r="I46" s="179"/>
      <c r="J46" s="179"/>
      <c r="K46" s="179"/>
      <c r="L46" s="179"/>
      <c r="M46" s="179"/>
      <c r="N46" s="179"/>
      <c r="O46" s="179"/>
      <c r="P46" s="180"/>
      <c r="Q46" s="180"/>
    </row>
    <row r="47" spans="1:17" ht="13.5">
      <c r="A47" s="180"/>
      <c r="B47" s="180"/>
      <c r="C47" s="179"/>
      <c r="D47" s="179"/>
      <c r="E47" s="179"/>
      <c r="F47" s="179"/>
      <c r="G47" s="179"/>
      <c r="H47" s="179"/>
      <c r="I47" s="179"/>
      <c r="J47" s="179"/>
      <c r="K47" s="179"/>
      <c r="L47" s="179"/>
      <c r="M47" s="179"/>
      <c r="N47" s="179"/>
      <c r="O47" s="179"/>
      <c r="P47" s="180"/>
      <c r="Q47" s="180"/>
    </row>
    <row r="48" spans="1:17" ht="13.5">
      <c r="A48" s="180"/>
      <c r="B48" s="180"/>
      <c r="C48" s="179"/>
      <c r="D48" s="179"/>
      <c r="E48" s="179"/>
      <c r="F48" s="179"/>
      <c r="G48" s="179"/>
      <c r="H48" s="179"/>
      <c r="I48" s="179"/>
      <c r="J48" s="179"/>
      <c r="K48" s="179"/>
      <c r="L48" s="179"/>
      <c r="M48" s="179"/>
      <c r="N48" s="179"/>
      <c r="O48" s="179"/>
      <c r="P48" s="180"/>
      <c r="Q48" s="180"/>
    </row>
    <row r="49" spans="1:17" ht="13.5">
      <c r="A49" s="180"/>
      <c r="B49" s="180"/>
      <c r="C49" s="180"/>
      <c r="D49" s="180"/>
      <c r="E49" s="180"/>
      <c r="F49" s="180"/>
      <c r="G49" s="180"/>
      <c r="H49" s="180"/>
      <c r="I49" s="180"/>
      <c r="J49" s="180"/>
      <c r="K49" s="180"/>
      <c r="L49" s="180"/>
      <c r="M49" s="180"/>
      <c r="N49" s="180"/>
      <c r="O49" s="180"/>
      <c r="P49" s="180"/>
      <c r="Q49" s="180"/>
    </row>
    <row r="50" spans="1:17" ht="13.5">
      <c r="A50" s="180"/>
      <c r="B50" s="180"/>
      <c r="C50" s="180"/>
      <c r="D50" s="180"/>
      <c r="E50" s="180"/>
      <c r="F50" s="180"/>
      <c r="G50" s="180"/>
      <c r="H50" s="180"/>
      <c r="I50" s="180"/>
      <c r="J50" s="180"/>
      <c r="K50" s="180"/>
      <c r="L50" s="180"/>
      <c r="M50" s="180"/>
      <c r="N50" s="180"/>
      <c r="O50" s="180"/>
      <c r="P50" s="180"/>
      <c r="Q50" s="180"/>
    </row>
    <row r="51" spans="1:17" ht="13.5">
      <c r="A51" s="180"/>
      <c r="B51" s="180"/>
      <c r="C51" s="180"/>
      <c r="D51" s="180"/>
      <c r="E51" s="180"/>
      <c r="F51" s="180"/>
      <c r="G51" s="180"/>
      <c r="H51" s="180"/>
      <c r="I51" s="180"/>
      <c r="J51" s="180"/>
      <c r="K51" s="180"/>
      <c r="L51" s="180"/>
      <c r="M51" s="180"/>
      <c r="N51" s="180"/>
      <c r="O51" s="180"/>
      <c r="P51" s="180"/>
      <c r="Q51" s="180"/>
    </row>
    <row r="52" spans="1:17" ht="13.5">
      <c r="A52" s="180"/>
      <c r="B52" s="180"/>
      <c r="C52" s="180"/>
      <c r="D52" s="180"/>
      <c r="E52" s="180"/>
      <c r="F52" s="180"/>
      <c r="G52" s="180"/>
      <c r="H52" s="180"/>
      <c r="I52" s="180"/>
      <c r="J52" s="180"/>
      <c r="K52" s="180"/>
      <c r="L52" s="180"/>
      <c r="M52" s="180"/>
      <c r="N52" s="180"/>
      <c r="O52" s="180"/>
      <c r="P52" s="180"/>
      <c r="Q52" s="180"/>
    </row>
    <row r="53" spans="1:17" ht="13.5">
      <c r="A53" s="180"/>
      <c r="B53" s="180"/>
      <c r="C53" s="180"/>
      <c r="D53" s="180"/>
      <c r="E53" s="180"/>
      <c r="F53" s="180"/>
      <c r="G53" s="180"/>
      <c r="H53" s="180"/>
      <c r="I53" s="180"/>
      <c r="J53" s="180"/>
      <c r="K53" s="180"/>
      <c r="L53" s="180"/>
      <c r="M53" s="180"/>
      <c r="N53" s="180"/>
      <c r="O53" s="180"/>
      <c r="P53" s="180"/>
      <c r="Q53" s="180"/>
    </row>
    <row r="54" spans="1:17" ht="13.5">
      <c r="A54" s="180"/>
      <c r="B54" s="180"/>
      <c r="C54" s="180"/>
      <c r="D54" s="180"/>
      <c r="E54" s="180"/>
      <c r="F54" s="180"/>
      <c r="G54" s="180"/>
      <c r="H54" s="180"/>
      <c r="I54" s="180"/>
      <c r="J54" s="180"/>
      <c r="K54" s="180"/>
      <c r="L54" s="180"/>
      <c r="M54" s="180"/>
      <c r="N54" s="180"/>
      <c r="O54" s="180"/>
      <c r="P54" s="180"/>
      <c r="Q54" s="180"/>
    </row>
    <row r="55" spans="1:17" ht="13.5">
      <c r="A55" s="180"/>
      <c r="B55" s="180"/>
      <c r="C55" s="180"/>
      <c r="D55" s="180"/>
      <c r="E55" s="180"/>
      <c r="F55" s="180"/>
      <c r="G55" s="180"/>
      <c r="H55" s="180"/>
      <c r="I55" s="180"/>
      <c r="J55" s="180"/>
      <c r="K55" s="180"/>
      <c r="L55" s="180"/>
      <c r="M55" s="180"/>
      <c r="N55" s="180"/>
      <c r="O55" s="180"/>
      <c r="P55" s="180"/>
      <c r="Q55" s="180"/>
    </row>
    <row r="56" spans="1:17" ht="13.5">
      <c r="A56" s="180"/>
      <c r="B56" s="180"/>
      <c r="C56" s="180"/>
      <c r="D56" s="180"/>
      <c r="E56" s="180"/>
      <c r="F56" s="180"/>
      <c r="G56" s="180"/>
      <c r="H56" s="180"/>
      <c r="I56" s="180"/>
      <c r="J56" s="180"/>
      <c r="K56" s="180"/>
      <c r="L56" s="180"/>
      <c r="M56" s="180"/>
      <c r="N56" s="180"/>
      <c r="O56" s="180"/>
      <c r="P56" s="180"/>
      <c r="Q56" s="180"/>
    </row>
    <row r="57" spans="1:17" ht="13.5">
      <c r="A57" s="180"/>
      <c r="B57" s="180"/>
      <c r="C57" s="180"/>
      <c r="D57" s="180"/>
      <c r="E57" s="180"/>
      <c r="F57" s="180"/>
      <c r="G57" s="180"/>
      <c r="H57" s="180"/>
      <c r="I57" s="180"/>
      <c r="J57" s="180"/>
      <c r="K57" s="180"/>
      <c r="L57" s="180"/>
      <c r="M57" s="180"/>
      <c r="N57" s="180"/>
      <c r="O57" s="180"/>
      <c r="P57" s="180"/>
      <c r="Q57" s="180"/>
    </row>
    <row r="58" spans="1:17" ht="13.5">
      <c r="A58" s="180"/>
      <c r="B58" s="180"/>
      <c r="C58" s="180"/>
      <c r="D58" s="180"/>
      <c r="E58" s="180"/>
      <c r="F58" s="180"/>
      <c r="G58" s="180"/>
      <c r="H58" s="180"/>
      <c r="I58" s="180"/>
      <c r="J58" s="180"/>
      <c r="K58" s="180"/>
      <c r="L58" s="180"/>
      <c r="M58" s="180"/>
      <c r="N58" s="180"/>
      <c r="O58" s="180"/>
      <c r="P58" s="180"/>
      <c r="Q58" s="180"/>
    </row>
    <row r="59" spans="1:17" ht="13.5">
      <c r="A59" s="180"/>
      <c r="B59" s="180"/>
      <c r="C59" s="180"/>
      <c r="D59" s="180"/>
      <c r="E59" s="180"/>
      <c r="F59" s="180"/>
      <c r="G59" s="180"/>
      <c r="H59" s="180"/>
      <c r="I59" s="180"/>
      <c r="J59" s="180"/>
      <c r="K59" s="180"/>
      <c r="L59" s="180"/>
      <c r="M59" s="180"/>
      <c r="N59" s="180"/>
      <c r="O59" s="180"/>
      <c r="P59" s="180"/>
      <c r="Q59" s="180"/>
    </row>
    <row r="60" spans="1:17" ht="13.5">
      <c r="A60" s="180"/>
      <c r="B60" s="180"/>
      <c r="C60" s="180"/>
      <c r="D60" s="180"/>
      <c r="E60" s="180"/>
      <c r="F60" s="180"/>
      <c r="G60" s="180"/>
      <c r="H60" s="180"/>
      <c r="I60" s="180"/>
      <c r="J60" s="180"/>
      <c r="K60" s="180"/>
      <c r="L60" s="180"/>
      <c r="M60" s="180"/>
      <c r="N60" s="180"/>
      <c r="O60" s="180"/>
      <c r="P60" s="180"/>
      <c r="Q60" s="180"/>
    </row>
    <row r="61" spans="1:17" ht="13.5">
      <c r="A61" s="180"/>
      <c r="B61" s="180"/>
      <c r="C61" s="180"/>
      <c r="D61" s="180"/>
      <c r="E61" s="180"/>
      <c r="F61" s="180"/>
      <c r="G61" s="180"/>
      <c r="H61" s="180"/>
      <c r="I61" s="180"/>
      <c r="J61" s="180"/>
      <c r="K61" s="180"/>
      <c r="L61" s="180"/>
      <c r="M61" s="180"/>
      <c r="N61" s="180"/>
      <c r="O61" s="180"/>
      <c r="P61" s="180"/>
      <c r="Q61" s="180"/>
    </row>
    <row r="62" spans="1:17" ht="13.5">
      <c r="A62" s="180"/>
      <c r="B62" s="180"/>
      <c r="C62" s="180"/>
      <c r="D62" s="180"/>
      <c r="E62" s="180"/>
      <c r="F62" s="180"/>
      <c r="G62" s="180"/>
      <c r="H62" s="180"/>
      <c r="I62" s="180"/>
      <c r="J62" s="180"/>
      <c r="K62" s="180"/>
      <c r="L62" s="180"/>
      <c r="M62" s="180"/>
      <c r="N62" s="180"/>
      <c r="O62" s="180"/>
      <c r="P62" s="180"/>
      <c r="Q62" s="180"/>
    </row>
    <row r="63" spans="1:17" ht="13.5">
      <c r="A63" s="180"/>
      <c r="B63" s="180"/>
      <c r="C63" s="180"/>
      <c r="D63" s="180"/>
      <c r="E63" s="180"/>
      <c r="F63" s="180"/>
      <c r="G63" s="180"/>
      <c r="H63" s="180"/>
      <c r="I63" s="180"/>
      <c r="J63" s="180"/>
      <c r="K63" s="180"/>
      <c r="L63" s="180"/>
      <c r="M63" s="180"/>
      <c r="N63" s="180"/>
      <c r="O63" s="180"/>
      <c r="P63" s="180"/>
      <c r="Q63" s="180"/>
    </row>
  </sheetData>
  <sheetProtection/>
  <mergeCells count="5">
    <mergeCell ref="A9:A13"/>
    <mergeCell ref="A34:A36"/>
    <mergeCell ref="A24:A26"/>
    <mergeCell ref="A19:A21"/>
    <mergeCell ref="A14:A18"/>
  </mergeCells>
  <printOptions/>
  <pageMargins left="0.75" right="0.75" top="0.33" bottom="0.49" header="0.2" footer="0.2"/>
  <pageSetup horizontalDpi="600" verticalDpi="600" orientation="portrait" paperSize="9" scale="62" r:id="rId2"/>
  <drawing r:id="rId1"/>
</worksheet>
</file>

<file path=xl/worksheets/sheet8.xml><?xml version="1.0" encoding="utf-8"?>
<worksheet xmlns="http://schemas.openxmlformats.org/spreadsheetml/2006/main" xmlns:r="http://schemas.openxmlformats.org/officeDocument/2006/relationships">
  <sheetPr codeName="Sheet8"/>
  <dimension ref="A1:R35"/>
  <sheetViews>
    <sheetView view="pageBreakPreview" zoomScaleSheetLayoutView="100" zoomScalePageLayoutView="0" workbookViewId="0" topLeftCell="A1">
      <pane xSplit="2" ySplit="3" topLeftCell="C4" activePane="bottomRight" state="frozen"/>
      <selection pane="topLeft" activeCell="B30" sqref="B30"/>
      <selection pane="topRight" activeCell="B30" sqref="B30"/>
      <selection pane="bottomLeft" activeCell="B30" sqref="B30"/>
      <selection pane="bottomRight" activeCell="O31" sqref="O31"/>
    </sheetView>
  </sheetViews>
  <sheetFormatPr defaultColWidth="9.00390625" defaultRowHeight="13.5"/>
  <cols>
    <col min="1" max="1" width="13.125" style="170" customWidth="1"/>
    <col min="2" max="2" width="9.00390625" style="170" customWidth="1"/>
    <col min="3" max="16384" width="9.00390625" style="170" customWidth="1"/>
  </cols>
  <sheetData>
    <row r="1" spans="1:18" ht="17.25">
      <c r="A1" s="764"/>
      <c r="B1" s="99" t="s">
        <v>54</v>
      </c>
      <c r="C1" s="99" t="s">
        <v>57</v>
      </c>
      <c r="D1" s="99"/>
      <c r="E1" s="99"/>
      <c r="F1" s="99"/>
      <c r="G1" s="99" t="s">
        <v>208</v>
      </c>
      <c r="H1" s="99"/>
      <c r="I1" s="199"/>
      <c r="J1" s="199"/>
      <c r="K1" s="199"/>
      <c r="L1" s="199"/>
      <c r="M1" s="199"/>
      <c r="N1" s="199"/>
      <c r="O1" s="199"/>
      <c r="P1" s="199"/>
      <c r="Q1" s="199"/>
      <c r="R1" s="199"/>
    </row>
    <row r="2" spans="1:18" ht="14.25" thickBot="1">
      <c r="A2" s="199"/>
      <c r="B2" s="199"/>
      <c r="C2" s="199"/>
      <c r="D2" s="199"/>
      <c r="E2" s="199"/>
      <c r="F2" s="199"/>
      <c r="G2" s="199"/>
      <c r="H2" s="199"/>
      <c r="I2" s="199"/>
      <c r="J2" s="199"/>
      <c r="K2" s="199"/>
      <c r="L2" s="199"/>
      <c r="M2" s="199"/>
      <c r="N2" s="199"/>
      <c r="O2" s="199"/>
      <c r="P2" s="199"/>
      <c r="Q2" s="199"/>
      <c r="R2" s="199"/>
    </row>
    <row r="3" spans="1:18" ht="18" thickBot="1">
      <c r="A3" s="100"/>
      <c r="B3" s="101" t="s">
        <v>46</v>
      </c>
      <c r="C3" s="102" t="s">
        <v>1</v>
      </c>
      <c r="D3" s="103" t="s">
        <v>2</v>
      </c>
      <c r="E3" s="103" t="s">
        <v>3</v>
      </c>
      <c r="F3" s="103" t="s">
        <v>4</v>
      </c>
      <c r="G3" s="103" t="s">
        <v>5</v>
      </c>
      <c r="H3" s="103" t="s">
        <v>6</v>
      </c>
      <c r="I3" s="103" t="s">
        <v>7</v>
      </c>
      <c r="J3" s="103" t="s">
        <v>8</v>
      </c>
      <c r="K3" s="103" t="s">
        <v>9</v>
      </c>
      <c r="L3" s="103" t="s">
        <v>10</v>
      </c>
      <c r="M3" s="103" t="s">
        <v>11</v>
      </c>
      <c r="N3" s="104" t="s">
        <v>12</v>
      </c>
      <c r="O3" s="105" t="s">
        <v>47</v>
      </c>
      <c r="P3" s="199"/>
      <c r="Q3" s="199"/>
      <c r="R3" s="199"/>
    </row>
    <row r="4" spans="1:18" ht="13.5" customHeight="1" thickTop="1">
      <c r="A4" s="106"/>
      <c r="B4" s="200" t="s">
        <v>49</v>
      </c>
      <c r="C4" s="800">
        <f>IF(C5="","",SUM(C5:C8))</f>
        <v>54</v>
      </c>
      <c r="D4" s="201">
        <f>IF(D5="","",SUM(D5:D8))</f>
        <v>32</v>
      </c>
      <c r="E4" s="201">
        <f aca="true" t="shared" si="0" ref="E4:N4">IF(E5="","",SUM(E5:E8))</f>
        <v>25</v>
      </c>
      <c r="F4" s="201">
        <f t="shared" si="0"/>
        <v>48</v>
      </c>
      <c r="G4" s="201">
        <f t="shared" si="0"/>
        <v>42</v>
      </c>
      <c r="H4" s="201">
        <f t="shared" si="0"/>
        <v>65</v>
      </c>
      <c r="I4" s="201">
        <f t="shared" si="0"/>
        <v>60</v>
      </c>
      <c r="J4" s="201">
        <f t="shared" si="0"/>
        <v>32</v>
      </c>
      <c r="K4" s="201">
        <f t="shared" si="0"/>
        <v>30</v>
      </c>
      <c r="L4" s="201">
        <f t="shared" si="0"/>
        <v>43</v>
      </c>
      <c r="M4" s="201">
        <f t="shared" si="0"/>
        <v>41</v>
      </c>
      <c r="N4" s="822">
        <f t="shared" si="0"/>
        <v>63</v>
      </c>
      <c r="O4" s="821">
        <f aca="true" t="shared" si="1" ref="O4:O10">SUM(C4:N4)</f>
        <v>535</v>
      </c>
      <c r="P4" s="199"/>
      <c r="Q4" s="199"/>
      <c r="R4" s="199"/>
    </row>
    <row r="5" spans="1:18" ht="13.5" customHeight="1">
      <c r="A5" s="107"/>
      <c r="B5" s="202" t="s">
        <v>50</v>
      </c>
      <c r="C5" s="801">
        <v>19</v>
      </c>
      <c r="D5" s="203">
        <v>17</v>
      </c>
      <c r="E5" s="203">
        <v>15</v>
      </c>
      <c r="F5" s="203">
        <v>33</v>
      </c>
      <c r="G5" s="203">
        <v>14</v>
      </c>
      <c r="H5" s="203">
        <v>22</v>
      </c>
      <c r="I5" s="203">
        <v>18</v>
      </c>
      <c r="J5" s="203">
        <v>24</v>
      </c>
      <c r="K5" s="203">
        <v>20</v>
      </c>
      <c r="L5" s="203">
        <v>15</v>
      </c>
      <c r="M5" s="203">
        <v>22</v>
      </c>
      <c r="N5" s="813">
        <v>22</v>
      </c>
      <c r="O5" s="205">
        <f t="shared" si="1"/>
        <v>241</v>
      </c>
      <c r="P5" s="199"/>
      <c r="Q5" s="199"/>
      <c r="R5" s="199"/>
    </row>
    <row r="6" spans="1:18" ht="13.5" customHeight="1">
      <c r="A6" s="108" t="s">
        <v>104</v>
      </c>
      <c r="B6" s="202" t="s">
        <v>51</v>
      </c>
      <c r="C6" s="801">
        <v>33</v>
      </c>
      <c r="D6" s="203">
        <v>1</v>
      </c>
      <c r="E6" s="203">
        <v>4</v>
      </c>
      <c r="F6" s="203">
        <v>12</v>
      </c>
      <c r="G6" s="203">
        <v>22</v>
      </c>
      <c r="H6" s="203">
        <v>34</v>
      </c>
      <c r="I6" s="203">
        <v>38</v>
      </c>
      <c r="J6" s="203">
        <v>7</v>
      </c>
      <c r="K6" s="203">
        <v>10</v>
      </c>
      <c r="L6" s="203">
        <v>22</v>
      </c>
      <c r="M6" s="203">
        <v>18</v>
      </c>
      <c r="N6" s="813">
        <v>23</v>
      </c>
      <c r="O6" s="205">
        <f t="shared" si="1"/>
        <v>224</v>
      </c>
      <c r="P6" s="199"/>
      <c r="Q6" s="199"/>
      <c r="R6" s="199"/>
    </row>
    <row r="7" spans="1:18" ht="13.5" customHeight="1">
      <c r="A7" s="109"/>
      <c r="B7" s="202" t="s">
        <v>79</v>
      </c>
      <c r="C7" s="801">
        <v>0</v>
      </c>
      <c r="D7" s="203">
        <v>0</v>
      </c>
      <c r="E7" s="203">
        <v>0</v>
      </c>
      <c r="F7" s="203">
        <v>0</v>
      </c>
      <c r="G7" s="203">
        <v>0</v>
      </c>
      <c r="H7" s="203">
        <v>0</v>
      </c>
      <c r="I7" s="203">
        <v>0</v>
      </c>
      <c r="J7" s="203">
        <v>0</v>
      </c>
      <c r="K7" s="203">
        <v>0</v>
      </c>
      <c r="L7" s="203">
        <v>0</v>
      </c>
      <c r="M7" s="203">
        <v>0</v>
      </c>
      <c r="N7" s="813">
        <v>16</v>
      </c>
      <c r="O7" s="205">
        <f t="shared" si="1"/>
        <v>16</v>
      </c>
      <c r="P7" s="199"/>
      <c r="Q7" s="199"/>
      <c r="R7" s="199"/>
    </row>
    <row r="8" spans="1:18" ht="13.5" customHeight="1" thickBot="1">
      <c r="A8" s="110"/>
      <c r="B8" s="206" t="s">
        <v>52</v>
      </c>
      <c r="C8" s="802">
        <v>2</v>
      </c>
      <c r="D8" s="207">
        <v>14</v>
      </c>
      <c r="E8" s="207">
        <v>6</v>
      </c>
      <c r="F8" s="207">
        <v>3</v>
      </c>
      <c r="G8" s="207">
        <v>6</v>
      </c>
      <c r="H8" s="207">
        <v>9</v>
      </c>
      <c r="I8" s="207">
        <v>4</v>
      </c>
      <c r="J8" s="207">
        <v>1</v>
      </c>
      <c r="K8" s="207">
        <v>0</v>
      </c>
      <c r="L8" s="207">
        <v>6</v>
      </c>
      <c r="M8" s="207">
        <v>1</v>
      </c>
      <c r="N8" s="814">
        <v>2</v>
      </c>
      <c r="O8" s="222">
        <f t="shared" si="1"/>
        <v>54</v>
      </c>
      <c r="P8" s="199"/>
      <c r="Q8" s="199"/>
      <c r="R8" s="199"/>
    </row>
    <row r="9" spans="1:18" ht="13.5" customHeight="1" thickTop="1">
      <c r="A9" s="839" t="s">
        <v>91</v>
      </c>
      <c r="B9" s="208" t="s">
        <v>49</v>
      </c>
      <c r="C9" s="800">
        <f aca="true" t="shared" si="2" ref="C9:N9">IF(C10="","",SUM(C10:C13))</f>
        <v>19</v>
      </c>
      <c r="D9" s="201">
        <f t="shared" si="2"/>
        <v>14</v>
      </c>
      <c r="E9" s="201">
        <f t="shared" si="2"/>
        <v>6</v>
      </c>
      <c r="F9" s="201">
        <f t="shared" si="2"/>
        <v>16</v>
      </c>
      <c r="G9" s="201">
        <f t="shared" si="2"/>
        <v>15</v>
      </c>
      <c r="H9" s="201">
        <f t="shared" si="2"/>
        <v>16</v>
      </c>
      <c r="I9" s="201">
        <f t="shared" si="2"/>
        <v>8</v>
      </c>
      <c r="J9" s="201">
        <f t="shared" si="2"/>
        <v>10</v>
      </c>
      <c r="K9" s="201">
        <f t="shared" si="2"/>
        <v>18</v>
      </c>
      <c r="L9" s="201">
        <f t="shared" si="2"/>
        <v>10</v>
      </c>
      <c r="M9" s="201">
        <f t="shared" si="2"/>
        <v>10</v>
      </c>
      <c r="N9" s="819">
        <f t="shared" si="2"/>
        <v>13</v>
      </c>
      <c r="O9" s="192">
        <f t="shared" si="1"/>
        <v>155</v>
      </c>
      <c r="P9" s="199"/>
      <c r="Q9" s="199"/>
      <c r="R9" s="199"/>
    </row>
    <row r="10" spans="1:18" ht="13.5" customHeight="1">
      <c r="A10" s="839"/>
      <c r="B10" s="202" t="s">
        <v>50</v>
      </c>
      <c r="C10" s="801">
        <v>11</v>
      </c>
      <c r="D10" s="203">
        <v>3</v>
      </c>
      <c r="E10" s="203">
        <v>4</v>
      </c>
      <c r="F10" s="203">
        <v>12</v>
      </c>
      <c r="G10" s="203">
        <v>6</v>
      </c>
      <c r="H10" s="203">
        <v>7</v>
      </c>
      <c r="I10" s="203">
        <v>4</v>
      </c>
      <c r="J10" s="203">
        <v>10</v>
      </c>
      <c r="K10" s="203">
        <v>6</v>
      </c>
      <c r="L10" s="203">
        <v>10</v>
      </c>
      <c r="M10" s="203">
        <v>9</v>
      </c>
      <c r="N10" s="820">
        <v>9</v>
      </c>
      <c r="O10" s="187">
        <f t="shared" si="1"/>
        <v>91</v>
      </c>
      <c r="P10" s="199"/>
      <c r="Q10" s="199"/>
      <c r="R10" s="199"/>
    </row>
    <row r="11" spans="1:18" ht="13.5" customHeight="1">
      <c r="A11" s="839"/>
      <c r="B11" s="202" t="s">
        <v>51</v>
      </c>
      <c r="C11" s="801">
        <v>8</v>
      </c>
      <c r="D11" s="203">
        <v>10</v>
      </c>
      <c r="E11" s="203">
        <v>0</v>
      </c>
      <c r="F11" s="203">
        <v>4</v>
      </c>
      <c r="G11" s="203">
        <v>7</v>
      </c>
      <c r="H11" s="203">
        <v>8</v>
      </c>
      <c r="I11" s="203">
        <v>4</v>
      </c>
      <c r="J11" s="203">
        <v>0</v>
      </c>
      <c r="K11" s="203">
        <v>12</v>
      </c>
      <c r="L11" s="203">
        <v>0</v>
      </c>
      <c r="M11" s="203">
        <v>0</v>
      </c>
      <c r="N11" s="204">
        <v>2</v>
      </c>
      <c r="O11" s="187">
        <f aca="true" t="shared" si="3" ref="O11:O33">SUM(C11:N11)</f>
        <v>55</v>
      </c>
      <c r="P11" s="199"/>
      <c r="Q11" s="199"/>
      <c r="R11" s="199"/>
    </row>
    <row r="12" spans="1:18" ht="13.5" customHeight="1">
      <c r="A12" s="109"/>
      <c r="B12" s="202" t="s">
        <v>79</v>
      </c>
      <c r="C12" s="801">
        <v>0</v>
      </c>
      <c r="D12" s="203">
        <v>0</v>
      </c>
      <c r="E12" s="203">
        <v>0</v>
      </c>
      <c r="F12" s="203">
        <v>0</v>
      </c>
      <c r="G12" s="203">
        <v>0</v>
      </c>
      <c r="H12" s="203">
        <v>0</v>
      </c>
      <c r="I12" s="203">
        <v>0</v>
      </c>
      <c r="J12" s="203">
        <v>0</v>
      </c>
      <c r="K12" s="203">
        <v>0</v>
      </c>
      <c r="L12" s="203">
        <v>0</v>
      </c>
      <c r="M12" s="203">
        <v>0</v>
      </c>
      <c r="N12" s="204">
        <v>0</v>
      </c>
      <c r="O12" s="187">
        <f t="shared" si="3"/>
        <v>0</v>
      </c>
      <c r="P12" s="199"/>
      <c r="Q12" s="199"/>
      <c r="R12" s="199"/>
    </row>
    <row r="13" spans="1:18" ht="13.5" customHeight="1" thickBot="1">
      <c r="A13" s="110"/>
      <c r="B13" s="206" t="s">
        <v>52</v>
      </c>
      <c r="C13" s="802">
        <v>0</v>
      </c>
      <c r="D13" s="207">
        <v>1</v>
      </c>
      <c r="E13" s="207">
        <v>2</v>
      </c>
      <c r="F13" s="207">
        <v>0</v>
      </c>
      <c r="G13" s="207">
        <v>2</v>
      </c>
      <c r="H13" s="207">
        <v>1</v>
      </c>
      <c r="I13" s="207">
        <v>0</v>
      </c>
      <c r="J13" s="207">
        <v>0</v>
      </c>
      <c r="K13" s="207">
        <v>0</v>
      </c>
      <c r="L13" s="207">
        <v>0</v>
      </c>
      <c r="M13" s="207">
        <v>1</v>
      </c>
      <c r="N13" s="207">
        <v>2</v>
      </c>
      <c r="O13" s="194">
        <f t="shared" si="3"/>
        <v>9</v>
      </c>
      <c r="P13" s="199"/>
      <c r="Q13" s="199"/>
      <c r="R13" s="199"/>
    </row>
    <row r="14" spans="1:18" ht="13.5" customHeight="1" thickTop="1">
      <c r="A14" s="840" t="s">
        <v>134</v>
      </c>
      <c r="B14" s="200" t="s">
        <v>49</v>
      </c>
      <c r="C14" s="800">
        <f aca="true" t="shared" si="4" ref="C14:N14">IF(C15="","",SUM(C15:C18))</f>
        <v>85</v>
      </c>
      <c r="D14" s="201">
        <f t="shared" si="4"/>
        <v>54</v>
      </c>
      <c r="E14" s="201">
        <f t="shared" si="4"/>
        <v>107</v>
      </c>
      <c r="F14" s="201">
        <f t="shared" si="4"/>
        <v>97</v>
      </c>
      <c r="G14" s="201">
        <f t="shared" si="4"/>
        <v>233</v>
      </c>
      <c r="H14" s="201">
        <f t="shared" si="4"/>
        <v>84</v>
      </c>
      <c r="I14" s="201">
        <f t="shared" si="4"/>
        <v>65</v>
      </c>
      <c r="J14" s="201">
        <f t="shared" si="4"/>
        <v>71</v>
      </c>
      <c r="K14" s="201">
        <f t="shared" si="4"/>
        <v>56</v>
      </c>
      <c r="L14" s="201">
        <f t="shared" si="4"/>
        <v>37</v>
      </c>
      <c r="M14" s="201">
        <f t="shared" si="4"/>
        <v>127</v>
      </c>
      <c r="N14" s="201">
        <f t="shared" si="4"/>
        <v>59</v>
      </c>
      <c r="O14" s="195">
        <f t="shared" si="3"/>
        <v>1075</v>
      </c>
      <c r="P14" s="199"/>
      <c r="Q14" s="199"/>
      <c r="R14" s="199"/>
    </row>
    <row r="15" spans="1:18" ht="13.5" customHeight="1">
      <c r="A15" s="841"/>
      <c r="B15" s="202" t="s">
        <v>50</v>
      </c>
      <c r="C15" s="801">
        <v>28</v>
      </c>
      <c r="D15" s="203">
        <v>31</v>
      </c>
      <c r="E15" s="203">
        <v>38</v>
      </c>
      <c r="F15" s="203">
        <v>33</v>
      </c>
      <c r="G15" s="203">
        <v>25</v>
      </c>
      <c r="H15" s="203">
        <v>34</v>
      </c>
      <c r="I15" s="203">
        <v>25</v>
      </c>
      <c r="J15" s="203">
        <v>33</v>
      </c>
      <c r="K15" s="203">
        <v>25</v>
      </c>
      <c r="L15" s="203">
        <v>15</v>
      </c>
      <c r="M15" s="203">
        <v>24</v>
      </c>
      <c r="N15" s="204">
        <v>36</v>
      </c>
      <c r="O15" s="187">
        <f t="shared" si="3"/>
        <v>347</v>
      </c>
      <c r="P15" s="199"/>
      <c r="Q15" s="199"/>
      <c r="R15" s="199"/>
    </row>
    <row r="16" spans="1:18" ht="13.5" customHeight="1">
      <c r="A16" s="841"/>
      <c r="B16" s="202" t="s">
        <v>51</v>
      </c>
      <c r="C16" s="801">
        <v>52</v>
      </c>
      <c r="D16" s="203">
        <v>19</v>
      </c>
      <c r="E16" s="203">
        <v>56</v>
      </c>
      <c r="F16" s="203">
        <v>61</v>
      </c>
      <c r="G16" s="203">
        <v>106</v>
      </c>
      <c r="H16" s="203">
        <v>48</v>
      </c>
      <c r="I16" s="203">
        <v>31</v>
      </c>
      <c r="J16" s="203">
        <v>36</v>
      </c>
      <c r="K16" s="203">
        <v>29</v>
      </c>
      <c r="L16" s="203">
        <v>16</v>
      </c>
      <c r="M16" s="203">
        <v>47</v>
      </c>
      <c r="N16" s="204">
        <v>17</v>
      </c>
      <c r="O16" s="187">
        <f t="shared" si="3"/>
        <v>518</v>
      </c>
      <c r="P16" s="199"/>
      <c r="Q16" s="199"/>
      <c r="R16" s="199"/>
    </row>
    <row r="17" spans="1:18" ht="13.5" customHeight="1">
      <c r="A17" s="841"/>
      <c r="B17" s="202" t="s">
        <v>79</v>
      </c>
      <c r="C17" s="801">
        <v>0</v>
      </c>
      <c r="D17" s="203">
        <v>0</v>
      </c>
      <c r="E17" s="203">
        <v>0</v>
      </c>
      <c r="F17" s="203">
        <v>0</v>
      </c>
      <c r="G17" s="203">
        <v>97</v>
      </c>
      <c r="H17" s="203">
        <v>1</v>
      </c>
      <c r="I17" s="203">
        <v>0</v>
      </c>
      <c r="J17" s="203">
        <v>0</v>
      </c>
      <c r="K17" s="203">
        <v>1</v>
      </c>
      <c r="L17" s="203">
        <v>0</v>
      </c>
      <c r="M17" s="203">
        <v>50</v>
      </c>
      <c r="N17" s="204">
        <v>0</v>
      </c>
      <c r="O17" s="187">
        <f t="shared" si="3"/>
        <v>149</v>
      </c>
      <c r="P17" s="199"/>
      <c r="Q17" s="199"/>
      <c r="R17" s="199"/>
    </row>
    <row r="18" spans="1:18" ht="13.5" customHeight="1" thickBot="1">
      <c r="A18" s="842"/>
      <c r="B18" s="206" t="s">
        <v>52</v>
      </c>
      <c r="C18" s="802">
        <v>5</v>
      </c>
      <c r="D18" s="207">
        <v>4</v>
      </c>
      <c r="E18" s="207">
        <v>13</v>
      </c>
      <c r="F18" s="207">
        <v>3</v>
      </c>
      <c r="G18" s="207">
        <v>5</v>
      </c>
      <c r="H18" s="207">
        <v>1</v>
      </c>
      <c r="I18" s="207">
        <v>9</v>
      </c>
      <c r="J18" s="207">
        <v>2</v>
      </c>
      <c r="K18" s="207">
        <v>1</v>
      </c>
      <c r="L18" s="207">
        <v>6</v>
      </c>
      <c r="M18" s="207">
        <v>6</v>
      </c>
      <c r="N18" s="207">
        <v>6</v>
      </c>
      <c r="O18" s="194">
        <f t="shared" si="3"/>
        <v>61</v>
      </c>
      <c r="P18" s="199"/>
      <c r="Q18" s="199"/>
      <c r="R18" s="199"/>
    </row>
    <row r="19" spans="1:18" ht="13.5" customHeight="1" thickTop="1">
      <c r="A19" s="840" t="s">
        <v>135</v>
      </c>
      <c r="B19" s="200" t="s">
        <v>49</v>
      </c>
      <c r="C19" s="800">
        <f aca="true" t="shared" si="5" ref="C19:N19">IF(C20="","",SUM(C20:C23))</f>
        <v>16</v>
      </c>
      <c r="D19" s="201">
        <f t="shared" si="5"/>
        <v>11</v>
      </c>
      <c r="E19" s="201">
        <f t="shared" si="5"/>
        <v>9</v>
      </c>
      <c r="F19" s="201">
        <f t="shared" si="5"/>
        <v>15</v>
      </c>
      <c r="G19" s="201">
        <f t="shared" si="5"/>
        <v>9</v>
      </c>
      <c r="H19" s="201">
        <f t="shared" si="5"/>
        <v>11</v>
      </c>
      <c r="I19" s="201">
        <f t="shared" si="5"/>
        <v>8</v>
      </c>
      <c r="J19" s="201">
        <f t="shared" si="5"/>
        <v>6</v>
      </c>
      <c r="K19" s="201">
        <f t="shared" si="5"/>
        <v>26</v>
      </c>
      <c r="L19" s="201">
        <f t="shared" si="5"/>
        <v>6</v>
      </c>
      <c r="M19" s="201">
        <f t="shared" si="5"/>
        <v>23</v>
      </c>
      <c r="N19" s="201">
        <f t="shared" si="5"/>
        <v>18</v>
      </c>
      <c r="O19" s="195">
        <f t="shared" si="3"/>
        <v>158</v>
      </c>
      <c r="P19" s="199"/>
      <c r="Q19" s="199"/>
      <c r="R19" s="199"/>
    </row>
    <row r="20" spans="1:18" ht="13.5" customHeight="1">
      <c r="A20" s="841"/>
      <c r="B20" s="202" t="s">
        <v>50</v>
      </c>
      <c r="C20" s="801">
        <v>16</v>
      </c>
      <c r="D20" s="203">
        <v>11</v>
      </c>
      <c r="E20" s="203">
        <v>9</v>
      </c>
      <c r="F20" s="203">
        <v>13</v>
      </c>
      <c r="G20" s="203">
        <v>5</v>
      </c>
      <c r="H20" s="203">
        <v>10</v>
      </c>
      <c r="I20" s="203">
        <v>8</v>
      </c>
      <c r="J20" s="203">
        <v>6</v>
      </c>
      <c r="K20" s="203">
        <v>8</v>
      </c>
      <c r="L20" s="203">
        <v>6</v>
      </c>
      <c r="M20" s="203">
        <v>7</v>
      </c>
      <c r="N20" s="204">
        <v>14</v>
      </c>
      <c r="O20" s="187">
        <f t="shared" si="3"/>
        <v>113</v>
      </c>
      <c r="P20" s="199"/>
      <c r="Q20" s="199"/>
      <c r="R20" s="199"/>
    </row>
    <row r="21" spans="1:18" ht="13.5" customHeight="1">
      <c r="A21" s="841"/>
      <c r="B21" s="202" t="s">
        <v>51</v>
      </c>
      <c r="C21" s="801">
        <v>0</v>
      </c>
      <c r="D21" s="203">
        <v>0</v>
      </c>
      <c r="E21" s="203">
        <v>0</v>
      </c>
      <c r="F21" s="203">
        <v>2</v>
      </c>
      <c r="G21" s="203">
        <v>4</v>
      </c>
      <c r="H21" s="203">
        <v>1</v>
      </c>
      <c r="I21" s="203">
        <v>0</v>
      </c>
      <c r="J21" s="203">
        <v>0</v>
      </c>
      <c r="K21" s="203">
        <v>18</v>
      </c>
      <c r="L21" s="203">
        <v>0</v>
      </c>
      <c r="M21" s="203">
        <v>15</v>
      </c>
      <c r="N21" s="204">
        <v>4</v>
      </c>
      <c r="O21" s="187">
        <f t="shared" si="3"/>
        <v>44</v>
      </c>
      <c r="P21" s="199"/>
      <c r="Q21" s="199"/>
      <c r="R21" s="199"/>
    </row>
    <row r="22" spans="1:18" ht="13.5" customHeight="1">
      <c r="A22" s="841"/>
      <c r="B22" s="202" t="s">
        <v>79</v>
      </c>
      <c r="C22" s="801">
        <v>0</v>
      </c>
      <c r="D22" s="203">
        <v>0</v>
      </c>
      <c r="E22" s="203">
        <v>0</v>
      </c>
      <c r="F22" s="203">
        <v>0</v>
      </c>
      <c r="G22" s="203">
        <v>0</v>
      </c>
      <c r="H22" s="203">
        <v>0</v>
      </c>
      <c r="I22" s="203">
        <v>0</v>
      </c>
      <c r="J22" s="203">
        <v>0</v>
      </c>
      <c r="K22" s="203">
        <v>0</v>
      </c>
      <c r="L22" s="203">
        <v>0</v>
      </c>
      <c r="M22" s="203">
        <v>1</v>
      </c>
      <c r="N22" s="204">
        <v>0</v>
      </c>
      <c r="O22" s="187">
        <f t="shared" si="3"/>
        <v>1</v>
      </c>
      <c r="P22" s="199"/>
      <c r="Q22" s="199"/>
      <c r="R22" s="199"/>
    </row>
    <row r="23" spans="1:18" ht="13.5" customHeight="1" thickBot="1">
      <c r="A23" s="842"/>
      <c r="B23" s="206" t="s">
        <v>52</v>
      </c>
      <c r="C23" s="802">
        <v>0</v>
      </c>
      <c r="D23" s="207">
        <v>0</v>
      </c>
      <c r="E23" s="207">
        <v>0</v>
      </c>
      <c r="F23" s="207">
        <v>0</v>
      </c>
      <c r="G23" s="207">
        <v>0</v>
      </c>
      <c r="H23" s="207">
        <v>0</v>
      </c>
      <c r="I23" s="207">
        <v>0</v>
      </c>
      <c r="J23" s="207">
        <v>0</v>
      </c>
      <c r="K23" s="207">
        <v>0</v>
      </c>
      <c r="L23" s="207">
        <v>0</v>
      </c>
      <c r="M23" s="207">
        <v>0</v>
      </c>
      <c r="N23" s="207">
        <v>0</v>
      </c>
      <c r="O23" s="190">
        <f t="shared" si="3"/>
        <v>0</v>
      </c>
      <c r="P23" s="199"/>
      <c r="Q23" s="199"/>
      <c r="R23" s="199"/>
    </row>
    <row r="24" spans="1:18" ht="13.5" customHeight="1" thickTop="1">
      <c r="A24" s="840" t="s">
        <v>136</v>
      </c>
      <c r="B24" s="200" t="s">
        <v>49</v>
      </c>
      <c r="C24" s="800">
        <f aca="true" t="shared" si="6" ref="C24:N24">IF(C25="","",SUM(C25:C28))</f>
        <v>13</v>
      </c>
      <c r="D24" s="201">
        <f t="shared" si="6"/>
        <v>26</v>
      </c>
      <c r="E24" s="201">
        <f t="shared" si="6"/>
        <v>17</v>
      </c>
      <c r="F24" s="201">
        <f t="shared" si="6"/>
        <v>14</v>
      </c>
      <c r="G24" s="201">
        <f t="shared" si="6"/>
        <v>12</v>
      </c>
      <c r="H24" s="201">
        <f t="shared" si="6"/>
        <v>33</v>
      </c>
      <c r="I24" s="201">
        <f t="shared" si="6"/>
        <v>4</v>
      </c>
      <c r="J24" s="201">
        <f t="shared" si="6"/>
        <v>13</v>
      </c>
      <c r="K24" s="201">
        <f t="shared" si="6"/>
        <v>8</v>
      </c>
      <c r="L24" s="201">
        <f t="shared" si="6"/>
        <v>9</v>
      </c>
      <c r="M24" s="201">
        <f t="shared" si="6"/>
        <v>18</v>
      </c>
      <c r="N24" s="201">
        <f t="shared" si="6"/>
        <v>20</v>
      </c>
      <c r="O24" s="195">
        <f t="shared" si="3"/>
        <v>187</v>
      </c>
      <c r="P24" s="199"/>
      <c r="Q24" s="199"/>
      <c r="R24" s="199"/>
    </row>
    <row r="25" spans="1:18" ht="13.5" customHeight="1">
      <c r="A25" s="841"/>
      <c r="B25" s="202" t="s">
        <v>50</v>
      </c>
      <c r="C25" s="801">
        <v>13</v>
      </c>
      <c r="D25" s="203">
        <v>17</v>
      </c>
      <c r="E25" s="203">
        <v>15</v>
      </c>
      <c r="F25" s="203">
        <v>13</v>
      </c>
      <c r="G25" s="203">
        <v>12</v>
      </c>
      <c r="H25" s="203">
        <v>20</v>
      </c>
      <c r="I25" s="203">
        <v>2</v>
      </c>
      <c r="J25" s="203">
        <v>13</v>
      </c>
      <c r="K25" s="203">
        <v>8</v>
      </c>
      <c r="L25" s="203">
        <v>7</v>
      </c>
      <c r="M25" s="203">
        <v>16</v>
      </c>
      <c r="N25" s="204">
        <v>12</v>
      </c>
      <c r="O25" s="187">
        <f t="shared" si="3"/>
        <v>148</v>
      </c>
      <c r="P25" s="199"/>
      <c r="Q25" s="199"/>
      <c r="R25" s="199"/>
    </row>
    <row r="26" spans="1:18" ht="13.5" customHeight="1">
      <c r="A26" s="841"/>
      <c r="B26" s="202" t="s">
        <v>51</v>
      </c>
      <c r="C26" s="173">
        <v>0</v>
      </c>
      <c r="D26" s="203">
        <v>9</v>
      </c>
      <c r="E26" s="203">
        <v>0</v>
      </c>
      <c r="F26" s="203">
        <v>0</v>
      </c>
      <c r="G26" s="203">
        <v>0</v>
      </c>
      <c r="H26" s="203">
        <v>12</v>
      </c>
      <c r="I26" s="203">
        <v>0</v>
      </c>
      <c r="J26" s="203">
        <v>0</v>
      </c>
      <c r="K26" s="203">
        <v>0</v>
      </c>
      <c r="L26" s="203">
        <v>0</v>
      </c>
      <c r="M26" s="203">
        <v>0</v>
      </c>
      <c r="N26" s="204">
        <v>7</v>
      </c>
      <c r="O26" s="187">
        <f t="shared" si="3"/>
        <v>28</v>
      </c>
      <c r="P26" s="199"/>
      <c r="Q26" s="199"/>
      <c r="R26" s="209"/>
    </row>
    <row r="27" spans="1:18" ht="13.5" customHeight="1">
      <c r="A27" s="841"/>
      <c r="B27" s="202" t="s">
        <v>79</v>
      </c>
      <c r="C27" s="173">
        <v>0</v>
      </c>
      <c r="D27" s="203">
        <v>0</v>
      </c>
      <c r="E27" s="203">
        <v>0</v>
      </c>
      <c r="F27" s="203">
        <v>0</v>
      </c>
      <c r="G27" s="203">
        <v>0</v>
      </c>
      <c r="H27" s="203">
        <v>0</v>
      </c>
      <c r="I27" s="203">
        <v>0</v>
      </c>
      <c r="J27" s="203">
        <v>0</v>
      </c>
      <c r="K27" s="203">
        <v>0</v>
      </c>
      <c r="L27" s="203">
        <v>0</v>
      </c>
      <c r="M27" s="203">
        <v>0</v>
      </c>
      <c r="N27" s="204">
        <v>0</v>
      </c>
      <c r="O27" s="187">
        <f t="shared" si="3"/>
        <v>0</v>
      </c>
      <c r="P27" s="199"/>
      <c r="Q27" s="199"/>
      <c r="R27" s="199"/>
    </row>
    <row r="28" spans="1:18" ht="13.5" customHeight="1" thickBot="1">
      <c r="A28" s="842"/>
      <c r="B28" s="206" t="s">
        <v>52</v>
      </c>
      <c r="C28" s="175">
        <v>0</v>
      </c>
      <c r="D28" s="207">
        <v>0</v>
      </c>
      <c r="E28" s="207">
        <v>2</v>
      </c>
      <c r="F28" s="207">
        <v>1</v>
      </c>
      <c r="G28" s="207">
        <v>0</v>
      </c>
      <c r="H28" s="207">
        <v>1</v>
      </c>
      <c r="I28" s="207">
        <v>2</v>
      </c>
      <c r="J28" s="207">
        <v>0</v>
      </c>
      <c r="K28" s="207">
        <v>0</v>
      </c>
      <c r="L28" s="207">
        <v>2</v>
      </c>
      <c r="M28" s="207">
        <v>2</v>
      </c>
      <c r="N28" s="207">
        <v>1</v>
      </c>
      <c r="O28" s="194">
        <f t="shared" si="3"/>
        <v>11</v>
      </c>
      <c r="P28" s="199"/>
      <c r="Q28" s="199"/>
      <c r="R28" s="199"/>
    </row>
    <row r="29" spans="1:18" ht="13.5" customHeight="1" thickTop="1">
      <c r="A29" s="839" t="s">
        <v>47</v>
      </c>
      <c r="B29" s="208" t="s">
        <v>49</v>
      </c>
      <c r="C29" s="167">
        <f>IF(C4="","",C19+C14+C9+C4+C24)</f>
        <v>187</v>
      </c>
      <c r="D29" s="589">
        <f>IF(D4="","",D19+D14+D9+D4+D24)</f>
        <v>137</v>
      </c>
      <c r="E29" s="589">
        <f aca="true" t="shared" si="7" ref="E29:N29">IF(E4="","",E19+E14+E9+E4+E24)</f>
        <v>164</v>
      </c>
      <c r="F29" s="589">
        <f t="shared" si="7"/>
        <v>190</v>
      </c>
      <c r="G29" s="589">
        <f t="shared" si="7"/>
        <v>311</v>
      </c>
      <c r="H29" s="589">
        <f t="shared" si="7"/>
        <v>209</v>
      </c>
      <c r="I29" s="589">
        <f t="shared" si="7"/>
        <v>145</v>
      </c>
      <c r="J29" s="589">
        <f t="shared" si="7"/>
        <v>132</v>
      </c>
      <c r="K29" s="589">
        <f t="shared" si="7"/>
        <v>138</v>
      </c>
      <c r="L29" s="589">
        <f t="shared" si="7"/>
        <v>105</v>
      </c>
      <c r="M29" s="589">
        <f t="shared" si="7"/>
        <v>219</v>
      </c>
      <c r="N29" s="589">
        <f t="shared" si="7"/>
        <v>173</v>
      </c>
      <c r="O29" s="210">
        <f t="shared" si="3"/>
        <v>2110</v>
      </c>
      <c r="P29" s="199"/>
      <c r="Q29" s="199"/>
      <c r="R29" s="199"/>
    </row>
    <row r="30" spans="1:18" ht="13.5" customHeight="1">
      <c r="A30" s="839"/>
      <c r="B30" s="202" t="s">
        <v>50</v>
      </c>
      <c r="C30" s="586">
        <f>IF(C5="","",C20+C15+C10+C5+C25)</f>
        <v>87</v>
      </c>
      <c r="D30" s="590">
        <f>IF(D5="","",D20+D15+D10+D5+D25)</f>
        <v>79</v>
      </c>
      <c r="E30" s="590">
        <f aca="true" t="shared" si="8" ref="E30:L30">IF(E5="","",E20+E15+E10+E5+E25)</f>
        <v>81</v>
      </c>
      <c r="F30" s="590">
        <f t="shared" si="8"/>
        <v>104</v>
      </c>
      <c r="G30" s="590">
        <f t="shared" si="8"/>
        <v>62</v>
      </c>
      <c r="H30" s="590">
        <f t="shared" si="8"/>
        <v>93</v>
      </c>
      <c r="I30" s="590">
        <f t="shared" si="8"/>
        <v>57</v>
      </c>
      <c r="J30" s="590">
        <f t="shared" si="8"/>
        <v>86</v>
      </c>
      <c r="K30" s="590">
        <f t="shared" si="8"/>
        <v>67</v>
      </c>
      <c r="L30" s="590">
        <f t="shared" si="8"/>
        <v>53</v>
      </c>
      <c r="M30" s="590">
        <f aca="true" t="shared" si="9" ref="M30:N33">IF(M5="","",M20+M15+M10+M5+M25)</f>
        <v>78</v>
      </c>
      <c r="N30" s="204">
        <f t="shared" si="9"/>
        <v>93</v>
      </c>
      <c r="O30" s="211">
        <f t="shared" si="3"/>
        <v>940</v>
      </c>
      <c r="P30" s="199"/>
      <c r="Q30" s="199"/>
      <c r="R30" s="199"/>
    </row>
    <row r="31" spans="1:18" ht="13.5" customHeight="1">
      <c r="A31" s="839"/>
      <c r="B31" s="202" t="s">
        <v>51</v>
      </c>
      <c r="C31" s="586">
        <f aca="true" t="shared" si="10" ref="C31:D33">IF(C6="","",C21+C16+C11+C6+C26)</f>
        <v>93</v>
      </c>
      <c r="D31" s="590">
        <f t="shared" si="10"/>
        <v>39</v>
      </c>
      <c r="E31" s="590">
        <f aca="true" t="shared" si="11" ref="E31:L31">IF(E6="","",E21+E16+E11+E6+E26)</f>
        <v>60</v>
      </c>
      <c r="F31" s="590">
        <f t="shared" si="11"/>
        <v>79</v>
      </c>
      <c r="G31" s="590">
        <f t="shared" si="11"/>
        <v>139</v>
      </c>
      <c r="H31" s="590">
        <f t="shared" si="11"/>
        <v>103</v>
      </c>
      <c r="I31" s="590">
        <f t="shared" si="11"/>
        <v>73</v>
      </c>
      <c r="J31" s="590">
        <f t="shared" si="11"/>
        <v>43</v>
      </c>
      <c r="K31" s="590">
        <f t="shared" si="11"/>
        <v>69</v>
      </c>
      <c r="L31" s="590">
        <f t="shared" si="11"/>
        <v>38</v>
      </c>
      <c r="M31" s="590">
        <f t="shared" si="9"/>
        <v>80</v>
      </c>
      <c r="N31" s="204">
        <f t="shared" si="9"/>
        <v>53</v>
      </c>
      <c r="O31" s="211">
        <f t="shared" si="3"/>
        <v>869</v>
      </c>
      <c r="P31" s="199"/>
      <c r="Q31" s="199"/>
      <c r="R31" s="199"/>
    </row>
    <row r="32" spans="1:18" ht="13.5" customHeight="1">
      <c r="A32" s="109"/>
      <c r="B32" s="202" t="s">
        <v>79</v>
      </c>
      <c r="C32" s="586">
        <f t="shared" si="10"/>
        <v>0</v>
      </c>
      <c r="D32" s="590">
        <f t="shared" si="10"/>
        <v>0</v>
      </c>
      <c r="E32" s="590">
        <f aca="true" t="shared" si="12" ref="E32:L32">IF(E7="","",E22+E17+E12+E7+E27)</f>
        <v>0</v>
      </c>
      <c r="F32" s="590">
        <f t="shared" si="12"/>
        <v>0</v>
      </c>
      <c r="G32" s="590">
        <f t="shared" si="12"/>
        <v>97</v>
      </c>
      <c r="H32" s="590">
        <f t="shared" si="12"/>
        <v>1</v>
      </c>
      <c r="I32" s="590">
        <f t="shared" si="12"/>
        <v>0</v>
      </c>
      <c r="J32" s="590">
        <f t="shared" si="12"/>
        <v>0</v>
      </c>
      <c r="K32" s="590">
        <f t="shared" si="12"/>
        <v>1</v>
      </c>
      <c r="L32" s="590">
        <f t="shared" si="12"/>
        <v>0</v>
      </c>
      <c r="M32" s="590">
        <f t="shared" si="9"/>
        <v>51</v>
      </c>
      <c r="N32" s="204">
        <f t="shared" si="9"/>
        <v>16</v>
      </c>
      <c r="O32" s="211">
        <f t="shared" si="3"/>
        <v>166</v>
      </c>
      <c r="P32" s="199"/>
      <c r="Q32" s="199"/>
      <c r="R32" s="199"/>
    </row>
    <row r="33" spans="1:18" ht="13.5" customHeight="1" thickBot="1">
      <c r="A33" s="111"/>
      <c r="B33" s="212" t="s">
        <v>52</v>
      </c>
      <c r="C33" s="587">
        <f t="shared" si="10"/>
        <v>7</v>
      </c>
      <c r="D33" s="591">
        <f t="shared" si="10"/>
        <v>19</v>
      </c>
      <c r="E33" s="591">
        <f aca="true" t="shared" si="13" ref="E33:L33">IF(E8="","",E23+E18+E13+E8+E28)</f>
        <v>23</v>
      </c>
      <c r="F33" s="591">
        <f t="shared" si="13"/>
        <v>7</v>
      </c>
      <c r="G33" s="591">
        <f t="shared" si="13"/>
        <v>13</v>
      </c>
      <c r="H33" s="591">
        <f t="shared" si="13"/>
        <v>12</v>
      </c>
      <c r="I33" s="591">
        <f t="shared" si="13"/>
        <v>15</v>
      </c>
      <c r="J33" s="591">
        <f t="shared" si="13"/>
        <v>3</v>
      </c>
      <c r="K33" s="591">
        <f t="shared" si="13"/>
        <v>1</v>
      </c>
      <c r="L33" s="591">
        <f t="shared" si="13"/>
        <v>14</v>
      </c>
      <c r="M33" s="591">
        <f t="shared" si="9"/>
        <v>10</v>
      </c>
      <c r="N33" s="592">
        <f t="shared" si="9"/>
        <v>11</v>
      </c>
      <c r="O33" s="213">
        <f t="shared" si="3"/>
        <v>135</v>
      </c>
      <c r="P33" s="199"/>
      <c r="Q33" s="199"/>
      <c r="R33" s="199"/>
    </row>
    <row r="34" spans="1:18" ht="13.5" customHeight="1">
      <c r="A34" s="750"/>
      <c r="B34" s="199"/>
      <c r="C34" s="214"/>
      <c r="D34" s="199"/>
      <c r="E34" s="199"/>
      <c r="F34" s="199"/>
      <c r="G34" s="199"/>
      <c r="H34" s="199"/>
      <c r="I34" s="199"/>
      <c r="J34" s="199"/>
      <c r="K34" s="199"/>
      <c r="L34" s="199"/>
      <c r="M34" s="199"/>
      <c r="N34" s="199"/>
      <c r="O34" s="759" t="s">
        <v>163</v>
      </c>
      <c r="P34" s="199"/>
      <c r="Q34" s="199"/>
      <c r="R34" s="199"/>
    </row>
    <row r="35" ht="13.5">
      <c r="B35" s="170" t="s">
        <v>162</v>
      </c>
    </row>
    <row r="36" ht="13.5"/>
  </sheetData>
  <sheetProtection/>
  <mergeCells count="5">
    <mergeCell ref="A29:A31"/>
    <mergeCell ref="A9:A11"/>
    <mergeCell ref="A14:A18"/>
    <mergeCell ref="A19:A23"/>
    <mergeCell ref="A24:A28"/>
  </mergeCells>
  <printOptions/>
  <pageMargins left="0.75" right="0.75" top="0.33" bottom="0.49" header="0.2" footer="0.2"/>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view="pageBreakPreview" zoomScaleSheetLayoutView="100" zoomScalePageLayoutView="0" workbookViewId="0" topLeftCell="A1">
      <pane xSplit="2" ySplit="3" topLeftCell="L64" activePane="bottomRight" state="frozen"/>
      <selection pane="topLeft" activeCell="B30" sqref="B30"/>
      <selection pane="topRight" activeCell="B30" sqref="B30"/>
      <selection pane="bottomLeft" activeCell="B30" sqref="B30"/>
      <selection pane="bottomRight" activeCell="Q73" sqref="Q73"/>
    </sheetView>
  </sheetViews>
  <sheetFormatPr defaultColWidth="9.00390625" defaultRowHeight="13.5"/>
  <cols>
    <col min="1" max="1" width="13.125" style="170" customWidth="1"/>
    <col min="2" max="16384" width="9.00390625" style="170" customWidth="1"/>
  </cols>
  <sheetData>
    <row r="1" spans="1:15" ht="17.25">
      <c r="A1" s="763"/>
      <c r="B1" s="112" t="s">
        <v>55</v>
      </c>
      <c r="C1" s="58" t="s">
        <v>57</v>
      </c>
      <c r="D1" s="58"/>
      <c r="E1" s="58"/>
      <c r="F1" s="58"/>
      <c r="G1" s="58" t="s">
        <v>208</v>
      </c>
      <c r="H1" s="58"/>
      <c r="I1" s="179"/>
      <c r="J1" s="179"/>
      <c r="K1" s="179"/>
      <c r="L1" s="179"/>
      <c r="M1" s="179"/>
      <c r="N1" s="179"/>
      <c r="O1" s="179"/>
    </row>
    <row r="2" spans="1:15" ht="14.25" thickBot="1">
      <c r="A2" s="215"/>
      <c r="B2" s="215"/>
      <c r="C2" s="179"/>
      <c r="D2" s="179"/>
      <c r="E2" s="179"/>
      <c r="F2" s="179"/>
      <c r="G2" s="179"/>
      <c r="H2" s="179"/>
      <c r="I2" s="179"/>
      <c r="J2" s="179"/>
      <c r="K2" s="179"/>
      <c r="L2" s="179"/>
      <c r="M2" s="179"/>
      <c r="N2" s="179"/>
      <c r="O2" s="179"/>
    </row>
    <row r="3" spans="1:15" ht="18" thickBot="1">
      <c r="A3" s="113" t="s">
        <v>45</v>
      </c>
      <c r="B3" s="168" t="s">
        <v>46</v>
      </c>
      <c r="C3" s="114" t="s">
        <v>1</v>
      </c>
      <c r="D3" s="115" t="s">
        <v>2</v>
      </c>
      <c r="E3" s="115" t="s">
        <v>3</v>
      </c>
      <c r="F3" s="115" t="s">
        <v>4</v>
      </c>
      <c r="G3" s="115" t="s">
        <v>5</v>
      </c>
      <c r="H3" s="115" t="s">
        <v>6</v>
      </c>
      <c r="I3" s="115" t="s">
        <v>7</v>
      </c>
      <c r="J3" s="115" t="s">
        <v>8</v>
      </c>
      <c r="K3" s="115" t="s">
        <v>9</v>
      </c>
      <c r="L3" s="115" t="s">
        <v>10</v>
      </c>
      <c r="M3" s="115" t="s">
        <v>11</v>
      </c>
      <c r="N3" s="116" t="s">
        <v>12</v>
      </c>
      <c r="O3" s="142" t="s">
        <v>47</v>
      </c>
    </row>
    <row r="4" spans="1:15" ht="13.5" customHeight="1" thickTop="1">
      <c r="A4" s="117"/>
      <c r="B4" s="216" t="s">
        <v>49</v>
      </c>
      <c r="C4" s="803">
        <f>IF(C5="","",SUM(C5:C8))</f>
        <v>78</v>
      </c>
      <c r="D4" s="665">
        <f>IF(D5="","",SUM(D5:D8))</f>
        <v>132</v>
      </c>
      <c r="E4" s="665">
        <f aca="true" t="shared" si="0" ref="E4:N4">IF(E5="","",SUM(E5:E8))</f>
        <v>116</v>
      </c>
      <c r="F4" s="665">
        <f t="shared" si="0"/>
        <v>145</v>
      </c>
      <c r="G4" s="665">
        <f t="shared" si="0"/>
        <v>98</v>
      </c>
      <c r="H4" s="665">
        <f t="shared" si="0"/>
        <v>99</v>
      </c>
      <c r="I4" s="665">
        <f t="shared" si="0"/>
        <v>48</v>
      </c>
      <c r="J4" s="665">
        <f t="shared" si="0"/>
        <v>114</v>
      </c>
      <c r="K4" s="665">
        <f t="shared" si="0"/>
        <v>89</v>
      </c>
      <c r="L4" s="665">
        <f t="shared" si="0"/>
        <v>85</v>
      </c>
      <c r="M4" s="665">
        <f t="shared" si="0"/>
        <v>126</v>
      </c>
      <c r="N4" s="665">
        <f t="shared" si="0"/>
        <v>123</v>
      </c>
      <c r="O4" s="686">
        <f>SUM(C4:N4)</f>
        <v>1253</v>
      </c>
    </row>
    <row r="5" spans="1:15" ht="13.5" customHeight="1">
      <c r="A5" s="118"/>
      <c r="B5" s="217" t="s">
        <v>50</v>
      </c>
      <c r="C5" s="798">
        <v>34</v>
      </c>
      <c r="D5" s="667">
        <v>27</v>
      </c>
      <c r="E5" s="667">
        <v>38</v>
      </c>
      <c r="F5" s="662">
        <v>48</v>
      </c>
      <c r="G5" s="667">
        <v>30</v>
      </c>
      <c r="H5" s="667">
        <v>38</v>
      </c>
      <c r="I5" s="667">
        <v>15</v>
      </c>
      <c r="J5" s="667">
        <v>38</v>
      </c>
      <c r="K5" s="667">
        <v>24</v>
      </c>
      <c r="L5" s="667">
        <v>23</v>
      </c>
      <c r="M5" s="667">
        <v>37</v>
      </c>
      <c r="N5" s="682">
        <v>34</v>
      </c>
      <c r="O5" s="687">
        <f aca="true" t="shared" si="1" ref="O5:O68">SUM(C5:N5)</f>
        <v>386</v>
      </c>
    </row>
    <row r="6" spans="1:15" ht="13.5" customHeight="1">
      <c r="A6" s="86" t="s">
        <v>122</v>
      </c>
      <c r="B6" s="217" t="s">
        <v>51</v>
      </c>
      <c r="C6" s="798">
        <v>26</v>
      </c>
      <c r="D6" s="667">
        <v>82</v>
      </c>
      <c r="E6" s="667">
        <v>59</v>
      </c>
      <c r="F6" s="662">
        <v>86</v>
      </c>
      <c r="G6" s="667">
        <v>60</v>
      </c>
      <c r="H6" s="667">
        <v>48</v>
      </c>
      <c r="I6" s="667">
        <v>21</v>
      </c>
      <c r="J6" s="667">
        <v>66</v>
      </c>
      <c r="K6" s="667">
        <v>54</v>
      </c>
      <c r="L6" s="667">
        <v>49</v>
      </c>
      <c r="M6" s="667">
        <v>59</v>
      </c>
      <c r="N6" s="682">
        <v>80</v>
      </c>
      <c r="O6" s="687">
        <f t="shared" si="1"/>
        <v>690</v>
      </c>
    </row>
    <row r="7" spans="1:15" ht="13.5" customHeight="1">
      <c r="A7" s="119"/>
      <c r="B7" s="217" t="s">
        <v>79</v>
      </c>
      <c r="C7" s="798">
        <v>0</v>
      </c>
      <c r="D7" s="667">
        <v>0</v>
      </c>
      <c r="E7" s="667">
        <v>0</v>
      </c>
      <c r="F7" s="662">
        <v>0</v>
      </c>
      <c r="G7" s="667">
        <v>0</v>
      </c>
      <c r="H7" s="667">
        <v>0</v>
      </c>
      <c r="I7" s="667">
        <v>0</v>
      </c>
      <c r="J7" s="667">
        <v>0</v>
      </c>
      <c r="K7" s="667">
        <v>0</v>
      </c>
      <c r="L7" s="667">
        <v>0</v>
      </c>
      <c r="M7" s="667">
        <v>0</v>
      </c>
      <c r="N7" s="682">
        <v>0</v>
      </c>
      <c r="O7" s="687">
        <f t="shared" si="1"/>
        <v>0</v>
      </c>
    </row>
    <row r="8" spans="1:15" ht="13.5" customHeight="1" thickBot="1">
      <c r="A8" s="120"/>
      <c r="B8" s="219" t="s">
        <v>52</v>
      </c>
      <c r="C8" s="804">
        <v>18</v>
      </c>
      <c r="D8" s="670">
        <v>23</v>
      </c>
      <c r="E8" s="670">
        <v>19</v>
      </c>
      <c r="F8" s="663">
        <v>11</v>
      </c>
      <c r="G8" s="670">
        <v>8</v>
      </c>
      <c r="H8" s="670">
        <v>13</v>
      </c>
      <c r="I8" s="670">
        <v>12</v>
      </c>
      <c r="J8" s="670">
        <v>10</v>
      </c>
      <c r="K8" s="670">
        <v>11</v>
      </c>
      <c r="L8" s="670">
        <v>13</v>
      </c>
      <c r="M8" s="670">
        <v>30</v>
      </c>
      <c r="N8" s="683">
        <v>9</v>
      </c>
      <c r="O8" s="689">
        <f t="shared" si="1"/>
        <v>177</v>
      </c>
    </row>
    <row r="9" spans="1:15" ht="13.5" customHeight="1" thickTop="1">
      <c r="A9" s="843" t="s">
        <v>151</v>
      </c>
      <c r="B9" s="223" t="s">
        <v>49</v>
      </c>
      <c r="C9" s="805">
        <f>IF(C10="","",SUM(C10:C13))</f>
        <v>51</v>
      </c>
      <c r="D9" s="665">
        <f>IF(D10="","",SUM(D10:D13))</f>
        <v>88</v>
      </c>
      <c r="E9" s="665">
        <f aca="true" t="shared" si="2" ref="E9:N9">IF(E10="","",SUM(E10:E13))</f>
        <v>43</v>
      </c>
      <c r="F9" s="665">
        <f t="shared" si="2"/>
        <v>68</v>
      </c>
      <c r="G9" s="665">
        <f t="shared" si="2"/>
        <v>32</v>
      </c>
      <c r="H9" s="665">
        <f t="shared" si="2"/>
        <v>17</v>
      </c>
      <c r="I9" s="665">
        <f t="shared" si="2"/>
        <v>17</v>
      </c>
      <c r="J9" s="665">
        <f t="shared" si="2"/>
        <v>34</v>
      </c>
      <c r="K9" s="665">
        <f t="shared" si="2"/>
        <v>18</v>
      </c>
      <c r="L9" s="665">
        <f t="shared" si="2"/>
        <v>28</v>
      </c>
      <c r="M9" s="665">
        <f t="shared" si="2"/>
        <v>15</v>
      </c>
      <c r="N9" s="665">
        <f t="shared" si="2"/>
        <v>37</v>
      </c>
      <c r="O9" s="690">
        <f t="shared" si="1"/>
        <v>448</v>
      </c>
    </row>
    <row r="10" spans="1:15" ht="13.5" customHeight="1">
      <c r="A10" s="844"/>
      <c r="B10" s="217" t="s">
        <v>50</v>
      </c>
      <c r="C10" s="798">
        <v>21</v>
      </c>
      <c r="D10" s="667">
        <v>21</v>
      </c>
      <c r="E10" s="667">
        <v>17</v>
      </c>
      <c r="F10" s="662">
        <v>23</v>
      </c>
      <c r="G10" s="667">
        <v>24</v>
      </c>
      <c r="H10" s="667">
        <v>10</v>
      </c>
      <c r="I10" s="667">
        <v>16</v>
      </c>
      <c r="J10" s="667">
        <v>23</v>
      </c>
      <c r="K10" s="667">
        <v>15</v>
      </c>
      <c r="L10" s="667">
        <v>16</v>
      </c>
      <c r="M10" s="667">
        <v>14</v>
      </c>
      <c r="N10" s="682">
        <v>16</v>
      </c>
      <c r="O10" s="687">
        <f t="shared" si="1"/>
        <v>216</v>
      </c>
    </row>
    <row r="11" spans="1:15" ht="13.5" customHeight="1">
      <c r="A11" s="844"/>
      <c r="B11" s="217" t="s">
        <v>51</v>
      </c>
      <c r="C11" s="798">
        <v>30</v>
      </c>
      <c r="D11" s="667">
        <v>64</v>
      </c>
      <c r="E11" s="667">
        <v>24</v>
      </c>
      <c r="F11" s="662">
        <v>42</v>
      </c>
      <c r="G11" s="667">
        <v>8</v>
      </c>
      <c r="H11" s="667">
        <v>6</v>
      </c>
      <c r="I11" s="667">
        <v>0</v>
      </c>
      <c r="J11" s="667">
        <v>10</v>
      </c>
      <c r="K11" s="667">
        <v>3</v>
      </c>
      <c r="L11" s="667">
        <v>7</v>
      </c>
      <c r="M11" s="667">
        <v>0</v>
      </c>
      <c r="N11" s="682">
        <v>20</v>
      </c>
      <c r="O11" s="687">
        <f t="shared" si="1"/>
        <v>214</v>
      </c>
    </row>
    <row r="12" spans="1:15" ht="13.5" customHeight="1">
      <c r="A12" s="844"/>
      <c r="B12" s="217" t="s">
        <v>79</v>
      </c>
      <c r="C12" s="798">
        <v>0</v>
      </c>
      <c r="D12" s="667">
        <v>1</v>
      </c>
      <c r="E12" s="667">
        <v>0</v>
      </c>
      <c r="F12" s="662">
        <v>0</v>
      </c>
      <c r="G12" s="667">
        <v>0</v>
      </c>
      <c r="H12" s="667">
        <v>0</v>
      </c>
      <c r="I12" s="667">
        <v>0</v>
      </c>
      <c r="J12" s="667">
        <v>0</v>
      </c>
      <c r="K12" s="667">
        <v>0</v>
      </c>
      <c r="L12" s="667">
        <v>0</v>
      </c>
      <c r="M12" s="667">
        <v>0</v>
      </c>
      <c r="N12" s="682">
        <v>0</v>
      </c>
      <c r="O12" s="687">
        <f t="shared" si="1"/>
        <v>1</v>
      </c>
    </row>
    <row r="13" spans="1:15" ht="13.5" customHeight="1" thickBot="1">
      <c r="A13" s="845"/>
      <c r="B13" s="643" t="s">
        <v>52</v>
      </c>
      <c r="C13" s="806">
        <v>0</v>
      </c>
      <c r="D13" s="670">
        <v>2</v>
      </c>
      <c r="E13" s="670">
        <v>2</v>
      </c>
      <c r="F13" s="663">
        <v>3</v>
      </c>
      <c r="G13" s="670">
        <v>0</v>
      </c>
      <c r="H13" s="670">
        <v>1</v>
      </c>
      <c r="I13" s="670">
        <v>1</v>
      </c>
      <c r="J13" s="670">
        <v>1</v>
      </c>
      <c r="K13" s="670">
        <v>0</v>
      </c>
      <c r="L13" s="670">
        <v>5</v>
      </c>
      <c r="M13" s="670">
        <v>1</v>
      </c>
      <c r="N13" s="683">
        <v>1</v>
      </c>
      <c r="O13" s="688">
        <f t="shared" si="1"/>
        <v>17</v>
      </c>
    </row>
    <row r="14" spans="1:15" ht="13.5" customHeight="1" thickTop="1">
      <c r="A14" s="846" t="s">
        <v>211</v>
      </c>
      <c r="B14" s="644" t="s">
        <v>49</v>
      </c>
      <c r="C14" s="807">
        <f>IF(C15="","",SUM(C15:C18))</f>
        <v>22</v>
      </c>
      <c r="D14" s="665">
        <f>IF(D15="","",SUM(D15:D18))</f>
        <v>20</v>
      </c>
      <c r="E14" s="665">
        <f aca="true" t="shared" si="3" ref="E14:N14">IF(E15="","",SUM(E15:E18))</f>
        <v>45</v>
      </c>
      <c r="F14" s="665">
        <f t="shared" si="3"/>
        <v>43</v>
      </c>
      <c r="G14" s="665">
        <f t="shared" si="3"/>
        <v>68</v>
      </c>
      <c r="H14" s="665">
        <f t="shared" si="3"/>
        <v>41</v>
      </c>
      <c r="I14" s="665">
        <f t="shared" si="3"/>
        <v>108</v>
      </c>
      <c r="J14" s="665">
        <f t="shared" si="3"/>
        <v>42</v>
      </c>
      <c r="K14" s="665">
        <f t="shared" si="3"/>
        <v>35</v>
      </c>
      <c r="L14" s="665">
        <f t="shared" si="3"/>
        <v>26</v>
      </c>
      <c r="M14" s="665">
        <f t="shared" si="3"/>
        <v>62</v>
      </c>
      <c r="N14" s="665">
        <f t="shared" si="3"/>
        <v>44</v>
      </c>
      <c r="O14" s="686">
        <f t="shared" si="1"/>
        <v>556</v>
      </c>
    </row>
    <row r="15" spans="1:15" ht="13.5" customHeight="1">
      <c r="A15" s="847"/>
      <c r="B15" s="645" t="s">
        <v>50</v>
      </c>
      <c r="C15" s="808">
        <v>16</v>
      </c>
      <c r="D15" s="667">
        <v>13</v>
      </c>
      <c r="E15" s="667">
        <v>22</v>
      </c>
      <c r="F15" s="662">
        <v>14</v>
      </c>
      <c r="G15" s="667">
        <v>22</v>
      </c>
      <c r="H15" s="667">
        <v>13</v>
      </c>
      <c r="I15" s="667">
        <v>29</v>
      </c>
      <c r="J15" s="667">
        <v>13</v>
      </c>
      <c r="K15" s="667">
        <v>15</v>
      </c>
      <c r="L15" s="667">
        <v>9</v>
      </c>
      <c r="M15" s="667">
        <v>11</v>
      </c>
      <c r="N15" s="682">
        <v>12</v>
      </c>
      <c r="O15" s="687">
        <f t="shared" si="1"/>
        <v>189</v>
      </c>
    </row>
    <row r="16" spans="1:15" ht="13.5" customHeight="1">
      <c r="A16" s="847"/>
      <c r="B16" s="217" t="s">
        <v>51</v>
      </c>
      <c r="C16" s="798">
        <v>0</v>
      </c>
      <c r="D16" s="667">
        <v>0</v>
      </c>
      <c r="E16" s="667">
        <v>8</v>
      </c>
      <c r="F16" s="662">
        <v>22</v>
      </c>
      <c r="G16" s="667">
        <v>35</v>
      </c>
      <c r="H16" s="667">
        <v>25</v>
      </c>
      <c r="I16" s="667">
        <v>58</v>
      </c>
      <c r="J16" s="667">
        <v>22</v>
      </c>
      <c r="K16" s="667">
        <v>14</v>
      </c>
      <c r="L16" s="667">
        <v>6</v>
      </c>
      <c r="M16" s="667">
        <v>44</v>
      </c>
      <c r="N16" s="682">
        <v>29</v>
      </c>
      <c r="O16" s="687">
        <f t="shared" si="1"/>
        <v>263</v>
      </c>
    </row>
    <row r="17" spans="1:15" ht="13.5" customHeight="1">
      <c r="A17" s="119"/>
      <c r="B17" s="217" t="s">
        <v>79</v>
      </c>
      <c r="C17" s="798">
        <v>0</v>
      </c>
      <c r="D17" s="667">
        <v>0</v>
      </c>
      <c r="E17" s="667">
        <v>0</v>
      </c>
      <c r="F17" s="662">
        <v>0</v>
      </c>
      <c r="G17" s="667">
        <v>0</v>
      </c>
      <c r="H17" s="667">
        <v>0</v>
      </c>
      <c r="I17" s="667">
        <v>0</v>
      </c>
      <c r="J17" s="667">
        <v>0</v>
      </c>
      <c r="K17" s="667">
        <v>0</v>
      </c>
      <c r="L17" s="667">
        <v>0</v>
      </c>
      <c r="M17" s="667">
        <v>0</v>
      </c>
      <c r="N17" s="682">
        <v>0</v>
      </c>
      <c r="O17" s="687">
        <f t="shared" si="1"/>
        <v>0</v>
      </c>
    </row>
    <row r="18" spans="1:15" ht="13.5" customHeight="1" thickBot="1">
      <c r="A18" s="120"/>
      <c r="B18" s="219" t="s">
        <v>52</v>
      </c>
      <c r="C18" s="799">
        <v>6</v>
      </c>
      <c r="D18" s="670">
        <v>7</v>
      </c>
      <c r="E18" s="670">
        <v>15</v>
      </c>
      <c r="F18" s="663">
        <v>7</v>
      </c>
      <c r="G18" s="670">
        <v>11</v>
      </c>
      <c r="H18" s="670">
        <v>3</v>
      </c>
      <c r="I18" s="670">
        <v>21</v>
      </c>
      <c r="J18" s="670">
        <v>7</v>
      </c>
      <c r="K18" s="670">
        <v>6</v>
      </c>
      <c r="L18" s="670">
        <v>11</v>
      </c>
      <c r="M18" s="670">
        <v>7</v>
      </c>
      <c r="N18" s="683">
        <v>3</v>
      </c>
      <c r="O18" s="688">
        <f t="shared" si="1"/>
        <v>104</v>
      </c>
    </row>
    <row r="19" spans="1:15" ht="13.5" customHeight="1" thickTop="1">
      <c r="A19" s="847" t="s">
        <v>152</v>
      </c>
      <c r="B19" s="223" t="s">
        <v>49</v>
      </c>
      <c r="C19" s="803">
        <f>IF(C20="","",SUM(C20:C23))</f>
        <v>35</v>
      </c>
      <c r="D19" s="675">
        <f>IF(D20="","",SUM(D20:D23))</f>
        <v>76</v>
      </c>
      <c r="E19" s="665">
        <f aca="true" t="shared" si="4" ref="E19:K19">IF(E20="","",SUM(E20:E23))</f>
        <v>43</v>
      </c>
      <c r="F19" s="665">
        <f t="shared" si="4"/>
        <v>116</v>
      </c>
      <c r="G19" s="665">
        <f t="shared" si="4"/>
        <v>32</v>
      </c>
      <c r="H19" s="665">
        <f t="shared" si="4"/>
        <v>67</v>
      </c>
      <c r="I19" s="665">
        <f t="shared" si="4"/>
        <v>70</v>
      </c>
      <c r="J19" s="665">
        <f t="shared" si="4"/>
        <v>64</v>
      </c>
      <c r="K19" s="665">
        <f t="shared" si="4"/>
        <v>52</v>
      </c>
      <c r="L19" s="665">
        <f>IF(L20="","",SUM(L20:L23))</f>
        <v>42</v>
      </c>
      <c r="M19" s="665">
        <f>IF(M20="","",SUM(M20:M23))</f>
        <v>57</v>
      </c>
      <c r="N19" s="665">
        <f>IF(N20="","",SUM(N20:N23))</f>
        <v>39</v>
      </c>
      <c r="O19" s="686">
        <f t="shared" si="1"/>
        <v>693</v>
      </c>
    </row>
    <row r="20" spans="1:15" ht="13.5" customHeight="1">
      <c r="A20" s="847"/>
      <c r="B20" s="217" t="s">
        <v>50</v>
      </c>
      <c r="C20" s="798">
        <v>13</v>
      </c>
      <c r="D20" s="667">
        <v>22</v>
      </c>
      <c r="E20" s="667">
        <v>19</v>
      </c>
      <c r="F20" s="667">
        <v>32</v>
      </c>
      <c r="G20" s="667">
        <v>28</v>
      </c>
      <c r="H20" s="667">
        <v>30</v>
      </c>
      <c r="I20" s="667">
        <v>19</v>
      </c>
      <c r="J20" s="667">
        <v>20</v>
      </c>
      <c r="K20" s="667">
        <v>30</v>
      </c>
      <c r="L20" s="667">
        <v>15</v>
      </c>
      <c r="M20" s="667">
        <v>19</v>
      </c>
      <c r="N20" s="682">
        <v>28</v>
      </c>
      <c r="O20" s="687">
        <f t="shared" si="1"/>
        <v>275</v>
      </c>
    </row>
    <row r="21" spans="1:15" ht="13.5" customHeight="1">
      <c r="A21" s="847"/>
      <c r="B21" s="217" t="s">
        <v>51</v>
      </c>
      <c r="C21" s="798">
        <v>9</v>
      </c>
      <c r="D21" s="667">
        <v>38</v>
      </c>
      <c r="E21" s="667">
        <v>6</v>
      </c>
      <c r="F21" s="667">
        <v>62</v>
      </c>
      <c r="G21" s="667">
        <v>0</v>
      </c>
      <c r="H21" s="667">
        <v>23</v>
      </c>
      <c r="I21" s="667">
        <v>40</v>
      </c>
      <c r="J21" s="667">
        <v>22</v>
      </c>
      <c r="K21" s="667">
        <v>4</v>
      </c>
      <c r="L21" s="667">
        <v>8</v>
      </c>
      <c r="M21" s="667">
        <v>26</v>
      </c>
      <c r="N21" s="682">
        <v>4</v>
      </c>
      <c r="O21" s="687">
        <f t="shared" si="1"/>
        <v>242</v>
      </c>
    </row>
    <row r="22" spans="1:15" ht="13.5" customHeight="1">
      <c r="A22" s="119"/>
      <c r="B22" s="217" t="s">
        <v>79</v>
      </c>
      <c r="C22" s="798">
        <v>0</v>
      </c>
      <c r="D22" s="667">
        <v>0</v>
      </c>
      <c r="E22" s="667">
        <v>0</v>
      </c>
      <c r="F22" s="667">
        <v>0</v>
      </c>
      <c r="G22" s="667">
        <v>0</v>
      </c>
      <c r="H22" s="667">
        <v>0</v>
      </c>
      <c r="I22" s="667">
        <v>0</v>
      </c>
      <c r="J22" s="667">
        <v>0</v>
      </c>
      <c r="K22" s="667">
        <v>0</v>
      </c>
      <c r="L22" s="667">
        <v>0</v>
      </c>
      <c r="M22" s="667">
        <v>0</v>
      </c>
      <c r="N22" s="682">
        <v>0</v>
      </c>
      <c r="O22" s="687">
        <f t="shared" si="1"/>
        <v>0</v>
      </c>
    </row>
    <row r="23" spans="1:15" ht="13.5" customHeight="1" thickBot="1">
      <c r="A23" s="119"/>
      <c r="B23" s="225" t="s">
        <v>52</v>
      </c>
      <c r="C23" s="804">
        <v>13</v>
      </c>
      <c r="D23" s="670">
        <v>16</v>
      </c>
      <c r="E23" s="670">
        <v>18</v>
      </c>
      <c r="F23" s="670">
        <v>22</v>
      </c>
      <c r="G23" s="670">
        <v>4</v>
      </c>
      <c r="H23" s="670">
        <v>14</v>
      </c>
      <c r="I23" s="670">
        <v>11</v>
      </c>
      <c r="J23" s="670">
        <v>22</v>
      </c>
      <c r="K23" s="670">
        <v>18</v>
      </c>
      <c r="L23" s="670">
        <v>19</v>
      </c>
      <c r="M23" s="670">
        <v>12</v>
      </c>
      <c r="N23" s="683">
        <v>7</v>
      </c>
      <c r="O23" s="688">
        <f t="shared" si="1"/>
        <v>176</v>
      </c>
    </row>
    <row r="24" spans="1:15" ht="13.5" customHeight="1" thickTop="1">
      <c r="A24" s="846" t="s">
        <v>153</v>
      </c>
      <c r="B24" s="216" t="s">
        <v>49</v>
      </c>
      <c r="C24" s="805">
        <f>IF(C25="","",SUM(C25:C28))</f>
        <v>54</v>
      </c>
      <c r="D24" s="665">
        <f>IF(D25="","",SUM(D25:D28))</f>
        <v>43</v>
      </c>
      <c r="E24" s="665">
        <f aca="true" t="shared" si="5" ref="E24:N24">IF(E25="","",SUM(E25:E28))</f>
        <v>52</v>
      </c>
      <c r="F24" s="665">
        <f t="shared" si="5"/>
        <v>74</v>
      </c>
      <c r="G24" s="665">
        <f t="shared" si="5"/>
        <v>43</v>
      </c>
      <c r="H24" s="665">
        <f t="shared" si="5"/>
        <v>38</v>
      </c>
      <c r="I24" s="665">
        <f t="shared" si="5"/>
        <v>38</v>
      </c>
      <c r="J24" s="665">
        <f t="shared" si="5"/>
        <v>57</v>
      </c>
      <c r="K24" s="665">
        <f t="shared" si="5"/>
        <v>45</v>
      </c>
      <c r="L24" s="665">
        <f t="shared" si="5"/>
        <v>50</v>
      </c>
      <c r="M24" s="665">
        <f t="shared" si="5"/>
        <v>49</v>
      </c>
      <c r="N24" s="665">
        <f t="shared" si="5"/>
        <v>30</v>
      </c>
      <c r="O24" s="686">
        <f t="shared" si="1"/>
        <v>573</v>
      </c>
    </row>
    <row r="25" spans="1:15" ht="13.5" customHeight="1">
      <c r="A25" s="847"/>
      <c r="B25" s="217" t="s">
        <v>50</v>
      </c>
      <c r="C25" s="798">
        <v>28</v>
      </c>
      <c r="D25" s="667">
        <v>21</v>
      </c>
      <c r="E25" s="667">
        <v>21</v>
      </c>
      <c r="F25" s="667">
        <v>15</v>
      </c>
      <c r="G25" s="667">
        <v>22</v>
      </c>
      <c r="H25" s="667">
        <v>17</v>
      </c>
      <c r="I25" s="667">
        <v>18</v>
      </c>
      <c r="J25" s="667">
        <v>21</v>
      </c>
      <c r="K25" s="667">
        <v>32</v>
      </c>
      <c r="L25" s="667">
        <v>26</v>
      </c>
      <c r="M25" s="667">
        <v>37</v>
      </c>
      <c r="N25" s="682">
        <v>16</v>
      </c>
      <c r="O25" s="687">
        <f t="shared" si="1"/>
        <v>274</v>
      </c>
    </row>
    <row r="26" spans="1:15" ht="13.5" customHeight="1">
      <c r="A26" s="847"/>
      <c r="B26" s="217" t="s">
        <v>51</v>
      </c>
      <c r="C26" s="798">
        <v>15</v>
      </c>
      <c r="D26" s="667">
        <v>13</v>
      </c>
      <c r="E26" s="667">
        <v>11</v>
      </c>
      <c r="F26" s="667">
        <v>41</v>
      </c>
      <c r="G26" s="667">
        <v>13</v>
      </c>
      <c r="H26" s="667">
        <v>10</v>
      </c>
      <c r="I26" s="667">
        <v>0</v>
      </c>
      <c r="J26" s="667">
        <v>25</v>
      </c>
      <c r="K26" s="667">
        <v>7</v>
      </c>
      <c r="L26" s="667">
        <v>13</v>
      </c>
      <c r="M26" s="667">
        <v>4</v>
      </c>
      <c r="N26" s="682">
        <v>0</v>
      </c>
      <c r="O26" s="687">
        <f t="shared" si="1"/>
        <v>152</v>
      </c>
    </row>
    <row r="27" spans="1:15" ht="13.5" customHeight="1">
      <c r="A27" s="119"/>
      <c r="B27" s="217" t="s">
        <v>79</v>
      </c>
      <c r="C27" s="798">
        <v>0</v>
      </c>
      <c r="D27" s="667">
        <v>0</v>
      </c>
      <c r="E27" s="667">
        <v>0</v>
      </c>
      <c r="F27" s="667">
        <v>0</v>
      </c>
      <c r="G27" s="667">
        <v>0</v>
      </c>
      <c r="H27" s="667">
        <v>0</v>
      </c>
      <c r="I27" s="667">
        <v>0</v>
      </c>
      <c r="J27" s="667">
        <v>0</v>
      </c>
      <c r="K27" s="667">
        <v>0</v>
      </c>
      <c r="L27" s="667">
        <v>0</v>
      </c>
      <c r="M27" s="667">
        <v>0</v>
      </c>
      <c r="N27" s="682">
        <v>0</v>
      </c>
      <c r="O27" s="687">
        <f t="shared" si="1"/>
        <v>0</v>
      </c>
    </row>
    <row r="28" spans="1:15" ht="13.5" customHeight="1" thickBot="1">
      <c r="A28" s="120"/>
      <c r="B28" s="219" t="s">
        <v>52</v>
      </c>
      <c r="C28" s="804">
        <v>11</v>
      </c>
      <c r="D28" s="670">
        <v>9</v>
      </c>
      <c r="E28" s="670">
        <v>20</v>
      </c>
      <c r="F28" s="670">
        <v>18</v>
      </c>
      <c r="G28" s="670">
        <v>8</v>
      </c>
      <c r="H28" s="670">
        <v>11</v>
      </c>
      <c r="I28" s="670">
        <v>20</v>
      </c>
      <c r="J28" s="670">
        <v>11</v>
      </c>
      <c r="K28" s="670">
        <v>6</v>
      </c>
      <c r="L28" s="670">
        <v>11</v>
      </c>
      <c r="M28" s="670">
        <v>8</v>
      </c>
      <c r="N28" s="683">
        <v>14</v>
      </c>
      <c r="O28" s="688">
        <f t="shared" si="1"/>
        <v>147</v>
      </c>
    </row>
    <row r="29" spans="1:15" ht="13.5" customHeight="1" thickTop="1">
      <c r="A29" s="846" t="s">
        <v>154</v>
      </c>
      <c r="B29" s="216" t="s">
        <v>49</v>
      </c>
      <c r="C29" s="805">
        <f>IF(C30="","",SUM(C30:C33))</f>
        <v>177</v>
      </c>
      <c r="D29" s="665">
        <f>IF(D30="","",SUM(D30:D33))</f>
        <v>190</v>
      </c>
      <c r="E29" s="665">
        <f aca="true" t="shared" si="6" ref="E29:N29">IF(E30="","",SUM(E30:E33))</f>
        <v>319</v>
      </c>
      <c r="F29" s="665">
        <f t="shared" si="6"/>
        <v>341</v>
      </c>
      <c r="G29" s="665">
        <f t="shared" si="6"/>
        <v>249</v>
      </c>
      <c r="H29" s="665">
        <f t="shared" si="6"/>
        <v>283</v>
      </c>
      <c r="I29" s="665">
        <f t="shared" si="6"/>
        <v>405</v>
      </c>
      <c r="J29" s="665">
        <f t="shared" si="6"/>
        <v>213</v>
      </c>
      <c r="K29" s="665">
        <f t="shared" si="6"/>
        <v>300</v>
      </c>
      <c r="L29" s="665">
        <f t="shared" si="6"/>
        <v>275</v>
      </c>
      <c r="M29" s="665">
        <f t="shared" si="6"/>
        <v>228</v>
      </c>
      <c r="N29" s="665">
        <f t="shared" si="6"/>
        <v>260</v>
      </c>
      <c r="O29" s="686">
        <f t="shared" si="1"/>
        <v>3240</v>
      </c>
    </row>
    <row r="30" spans="1:15" ht="13.5" customHeight="1">
      <c r="A30" s="847"/>
      <c r="B30" s="217" t="s">
        <v>50</v>
      </c>
      <c r="C30" s="798">
        <v>68</v>
      </c>
      <c r="D30" s="667">
        <v>89</v>
      </c>
      <c r="E30" s="667">
        <v>86</v>
      </c>
      <c r="F30" s="667">
        <v>99</v>
      </c>
      <c r="G30" s="667">
        <v>88</v>
      </c>
      <c r="H30" s="667">
        <v>90</v>
      </c>
      <c r="I30" s="667">
        <v>96</v>
      </c>
      <c r="J30" s="667">
        <v>74</v>
      </c>
      <c r="K30" s="667">
        <v>98</v>
      </c>
      <c r="L30" s="667">
        <v>79</v>
      </c>
      <c r="M30" s="667">
        <v>72</v>
      </c>
      <c r="N30" s="682">
        <v>79</v>
      </c>
      <c r="O30" s="687">
        <f t="shared" si="1"/>
        <v>1018</v>
      </c>
    </row>
    <row r="31" spans="1:15" ht="13.5" customHeight="1">
      <c r="A31" s="847"/>
      <c r="B31" s="217" t="s">
        <v>51</v>
      </c>
      <c r="C31" s="798">
        <v>68</v>
      </c>
      <c r="D31" s="667">
        <v>73</v>
      </c>
      <c r="E31" s="667">
        <v>185</v>
      </c>
      <c r="F31" s="667">
        <v>214</v>
      </c>
      <c r="G31" s="667">
        <v>119</v>
      </c>
      <c r="H31" s="667">
        <v>153</v>
      </c>
      <c r="I31" s="667">
        <v>270</v>
      </c>
      <c r="J31" s="667">
        <v>97</v>
      </c>
      <c r="K31" s="667">
        <v>161</v>
      </c>
      <c r="L31" s="667">
        <v>151</v>
      </c>
      <c r="M31" s="667">
        <v>117</v>
      </c>
      <c r="N31" s="682">
        <v>124</v>
      </c>
      <c r="O31" s="687">
        <f t="shared" si="1"/>
        <v>1732</v>
      </c>
    </row>
    <row r="32" spans="1:15" ht="13.5" customHeight="1">
      <c r="A32" s="119"/>
      <c r="B32" s="217" t="s">
        <v>79</v>
      </c>
      <c r="C32" s="798">
        <v>0</v>
      </c>
      <c r="D32" s="667">
        <v>0</v>
      </c>
      <c r="E32" s="667">
        <v>0</v>
      </c>
      <c r="F32" s="667">
        <v>0</v>
      </c>
      <c r="G32" s="667">
        <v>0</v>
      </c>
      <c r="H32" s="667">
        <v>0</v>
      </c>
      <c r="I32" s="667">
        <v>1</v>
      </c>
      <c r="J32" s="667">
        <v>0</v>
      </c>
      <c r="K32" s="667">
        <v>0</v>
      </c>
      <c r="L32" s="667">
        <v>1</v>
      </c>
      <c r="M32" s="667">
        <v>0</v>
      </c>
      <c r="N32" s="682">
        <v>0</v>
      </c>
      <c r="O32" s="687">
        <f t="shared" si="1"/>
        <v>2</v>
      </c>
    </row>
    <row r="33" spans="1:15" ht="13.5" customHeight="1" thickBot="1">
      <c r="A33" s="120"/>
      <c r="B33" s="219" t="s">
        <v>52</v>
      </c>
      <c r="C33" s="804">
        <v>41</v>
      </c>
      <c r="D33" s="670">
        <v>28</v>
      </c>
      <c r="E33" s="670">
        <v>48</v>
      </c>
      <c r="F33" s="670">
        <v>28</v>
      </c>
      <c r="G33" s="670">
        <v>42</v>
      </c>
      <c r="H33" s="670">
        <v>40</v>
      </c>
      <c r="I33" s="670">
        <v>38</v>
      </c>
      <c r="J33" s="670">
        <v>42</v>
      </c>
      <c r="K33" s="670">
        <v>41</v>
      </c>
      <c r="L33" s="670">
        <v>44</v>
      </c>
      <c r="M33" s="670">
        <v>39</v>
      </c>
      <c r="N33" s="683">
        <v>57</v>
      </c>
      <c r="O33" s="688">
        <f t="shared" si="1"/>
        <v>488</v>
      </c>
    </row>
    <row r="34" spans="1:15" ht="13.5" customHeight="1" thickTop="1">
      <c r="A34" s="846" t="s">
        <v>92</v>
      </c>
      <c r="B34" s="216" t="s">
        <v>49</v>
      </c>
      <c r="C34" s="805">
        <f>IF(C35="","",SUM(C35:C38))</f>
        <v>57</v>
      </c>
      <c r="D34" s="665">
        <f>IF(D35="","",SUM(D35:D38))</f>
        <v>45</v>
      </c>
      <c r="E34" s="665">
        <f aca="true" t="shared" si="7" ref="E34:N34">IF(E35="","",SUM(E35:E38))</f>
        <v>70</v>
      </c>
      <c r="F34" s="665">
        <f t="shared" si="7"/>
        <v>55</v>
      </c>
      <c r="G34" s="665">
        <f t="shared" si="7"/>
        <v>56</v>
      </c>
      <c r="H34" s="665">
        <f t="shared" si="7"/>
        <v>37</v>
      </c>
      <c r="I34" s="665">
        <f t="shared" si="7"/>
        <v>39</v>
      </c>
      <c r="J34" s="665">
        <f t="shared" si="7"/>
        <v>65</v>
      </c>
      <c r="K34" s="665">
        <f t="shared" si="7"/>
        <v>409</v>
      </c>
      <c r="L34" s="665">
        <f t="shared" si="7"/>
        <v>34</v>
      </c>
      <c r="M34" s="665">
        <f t="shared" si="7"/>
        <v>42</v>
      </c>
      <c r="N34" s="665">
        <f t="shared" si="7"/>
        <v>92</v>
      </c>
      <c r="O34" s="686">
        <f t="shared" si="1"/>
        <v>1001</v>
      </c>
    </row>
    <row r="35" spans="1:15" ht="13.5" customHeight="1">
      <c r="A35" s="847"/>
      <c r="B35" s="217" t="s">
        <v>50</v>
      </c>
      <c r="C35" s="798">
        <v>17</v>
      </c>
      <c r="D35" s="667">
        <v>19</v>
      </c>
      <c r="E35" s="667">
        <v>16</v>
      </c>
      <c r="F35" s="667">
        <v>17</v>
      </c>
      <c r="G35" s="667">
        <v>19</v>
      </c>
      <c r="H35" s="667">
        <v>17</v>
      </c>
      <c r="I35" s="667">
        <v>15</v>
      </c>
      <c r="J35" s="667">
        <v>20</v>
      </c>
      <c r="K35" s="667">
        <v>20</v>
      </c>
      <c r="L35" s="667">
        <v>12</v>
      </c>
      <c r="M35" s="667">
        <v>23</v>
      </c>
      <c r="N35" s="682">
        <v>21</v>
      </c>
      <c r="O35" s="687">
        <f t="shared" si="1"/>
        <v>216</v>
      </c>
    </row>
    <row r="36" spans="1:15" ht="13.5" customHeight="1">
      <c r="A36" s="847"/>
      <c r="B36" s="217" t="s">
        <v>51</v>
      </c>
      <c r="C36" s="798">
        <v>22</v>
      </c>
      <c r="D36" s="667">
        <v>4</v>
      </c>
      <c r="E36" s="667">
        <v>22</v>
      </c>
      <c r="F36" s="667">
        <v>12</v>
      </c>
      <c r="G36" s="667">
        <v>4</v>
      </c>
      <c r="H36" s="667">
        <v>6</v>
      </c>
      <c r="I36" s="667">
        <v>10</v>
      </c>
      <c r="J36" s="667">
        <v>2</v>
      </c>
      <c r="K36" s="667">
        <v>43</v>
      </c>
      <c r="L36" s="667">
        <v>17</v>
      </c>
      <c r="M36" s="667">
        <v>12</v>
      </c>
      <c r="N36" s="682">
        <v>49</v>
      </c>
      <c r="O36" s="687">
        <f t="shared" si="1"/>
        <v>203</v>
      </c>
    </row>
    <row r="37" spans="1:15" ht="13.5" customHeight="1">
      <c r="A37" s="119"/>
      <c r="B37" s="217" t="s">
        <v>79</v>
      </c>
      <c r="C37" s="798">
        <v>0</v>
      </c>
      <c r="D37" s="667">
        <v>0</v>
      </c>
      <c r="E37" s="667">
        <v>0</v>
      </c>
      <c r="F37" s="667">
        <v>0</v>
      </c>
      <c r="G37" s="667">
        <v>0</v>
      </c>
      <c r="H37" s="667">
        <v>0</v>
      </c>
      <c r="I37" s="667">
        <v>0</v>
      </c>
      <c r="J37" s="667">
        <v>0</v>
      </c>
      <c r="K37" s="667">
        <v>0</v>
      </c>
      <c r="L37" s="667">
        <v>0</v>
      </c>
      <c r="M37" s="667">
        <v>0</v>
      </c>
      <c r="N37" s="682">
        <v>0</v>
      </c>
      <c r="O37" s="687">
        <f t="shared" si="1"/>
        <v>0</v>
      </c>
    </row>
    <row r="38" spans="1:15" ht="13.5" customHeight="1" thickBot="1">
      <c r="A38" s="120"/>
      <c r="B38" s="219" t="s">
        <v>52</v>
      </c>
      <c r="C38" s="799">
        <v>18</v>
      </c>
      <c r="D38" s="670">
        <v>22</v>
      </c>
      <c r="E38" s="670">
        <v>32</v>
      </c>
      <c r="F38" s="670">
        <v>26</v>
      </c>
      <c r="G38" s="670">
        <v>33</v>
      </c>
      <c r="H38" s="670">
        <v>14</v>
      </c>
      <c r="I38" s="670">
        <v>14</v>
      </c>
      <c r="J38" s="670">
        <v>43</v>
      </c>
      <c r="K38" s="670">
        <v>346</v>
      </c>
      <c r="L38" s="670">
        <v>5</v>
      </c>
      <c r="M38" s="670">
        <v>7</v>
      </c>
      <c r="N38" s="683">
        <v>22</v>
      </c>
      <c r="O38" s="688">
        <f t="shared" si="1"/>
        <v>582</v>
      </c>
    </row>
    <row r="39" spans="1:15" ht="13.5" customHeight="1" thickTop="1">
      <c r="A39" s="847" t="s">
        <v>93</v>
      </c>
      <c r="B39" s="223" t="s">
        <v>49</v>
      </c>
      <c r="C39" s="803">
        <f>IF(C40="","",SUM(C40:C43))</f>
        <v>7</v>
      </c>
      <c r="D39" s="675">
        <f>IF(D40="","",SUM(D40:D43))</f>
        <v>16</v>
      </c>
      <c r="E39" s="665">
        <f aca="true" t="shared" si="8" ref="E39:N39">IF(E40="","",SUM(E40:E43))</f>
        <v>35</v>
      </c>
      <c r="F39" s="665">
        <f t="shared" si="8"/>
        <v>9</v>
      </c>
      <c r="G39" s="665">
        <f t="shared" si="8"/>
        <v>6</v>
      </c>
      <c r="H39" s="665">
        <f t="shared" si="8"/>
        <v>19</v>
      </c>
      <c r="I39" s="665">
        <f t="shared" si="8"/>
        <v>5</v>
      </c>
      <c r="J39" s="665">
        <f t="shared" si="8"/>
        <v>10</v>
      </c>
      <c r="K39" s="665">
        <f t="shared" si="8"/>
        <v>3</v>
      </c>
      <c r="L39" s="665">
        <f t="shared" si="8"/>
        <v>4</v>
      </c>
      <c r="M39" s="665">
        <f t="shared" si="8"/>
        <v>6</v>
      </c>
      <c r="N39" s="665">
        <f t="shared" si="8"/>
        <v>5</v>
      </c>
      <c r="O39" s="686">
        <f t="shared" si="1"/>
        <v>125</v>
      </c>
    </row>
    <row r="40" spans="1:15" ht="13.5" customHeight="1">
      <c r="A40" s="847"/>
      <c r="B40" s="217" t="s">
        <v>50</v>
      </c>
      <c r="C40" s="798">
        <v>7</v>
      </c>
      <c r="D40" s="667">
        <v>10</v>
      </c>
      <c r="E40" s="667">
        <v>6</v>
      </c>
      <c r="F40" s="667">
        <v>9</v>
      </c>
      <c r="G40" s="667">
        <v>6</v>
      </c>
      <c r="H40" s="667">
        <v>9</v>
      </c>
      <c r="I40" s="667">
        <v>5</v>
      </c>
      <c r="J40" s="667">
        <v>10</v>
      </c>
      <c r="K40" s="667">
        <v>3</v>
      </c>
      <c r="L40" s="667">
        <v>4</v>
      </c>
      <c r="M40" s="667">
        <v>6</v>
      </c>
      <c r="N40" s="682">
        <v>5</v>
      </c>
      <c r="O40" s="687">
        <f t="shared" si="1"/>
        <v>80</v>
      </c>
    </row>
    <row r="41" spans="1:15" ht="13.5" customHeight="1">
      <c r="A41" s="847"/>
      <c r="B41" s="217" t="s">
        <v>51</v>
      </c>
      <c r="C41" s="798">
        <v>0</v>
      </c>
      <c r="D41" s="667">
        <v>0</v>
      </c>
      <c r="E41" s="667">
        <v>6</v>
      </c>
      <c r="F41" s="667">
        <v>0</v>
      </c>
      <c r="G41" s="667">
        <v>0</v>
      </c>
      <c r="H41" s="667">
        <v>10</v>
      </c>
      <c r="I41" s="667">
        <v>0</v>
      </c>
      <c r="J41" s="667">
        <v>0</v>
      </c>
      <c r="K41" s="667">
        <v>0</v>
      </c>
      <c r="L41" s="667">
        <v>0</v>
      </c>
      <c r="M41" s="667">
        <v>0</v>
      </c>
      <c r="N41" s="682">
        <v>0</v>
      </c>
      <c r="O41" s="687">
        <f t="shared" si="1"/>
        <v>16</v>
      </c>
    </row>
    <row r="42" spans="1:15" ht="13.5" customHeight="1">
      <c r="A42" s="119"/>
      <c r="B42" s="217" t="s">
        <v>79</v>
      </c>
      <c r="C42" s="798">
        <v>0</v>
      </c>
      <c r="D42" s="667">
        <v>0</v>
      </c>
      <c r="E42" s="667">
        <v>0</v>
      </c>
      <c r="F42" s="667">
        <v>0</v>
      </c>
      <c r="G42" s="667">
        <v>0</v>
      </c>
      <c r="H42" s="667">
        <v>0</v>
      </c>
      <c r="I42" s="667">
        <v>0</v>
      </c>
      <c r="J42" s="667">
        <v>0</v>
      </c>
      <c r="K42" s="667">
        <v>0</v>
      </c>
      <c r="L42" s="667">
        <v>0</v>
      </c>
      <c r="M42" s="667">
        <v>0</v>
      </c>
      <c r="N42" s="682">
        <v>0</v>
      </c>
      <c r="O42" s="687">
        <f t="shared" si="1"/>
        <v>0</v>
      </c>
    </row>
    <row r="43" spans="1:15" ht="13.5" customHeight="1" thickBot="1">
      <c r="A43" s="120"/>
      <c r="B43" s="219" t="s">
        <v>52</v>
      </c>
      <c r="C43" s="799">
        <v>0</v>
      </c>
      <c r="D43" s="670">
        <v>6</v>
      </c>
      <c r="E43" s="670">
        <v>23</v>
      </c>
      <c r="F43" s="670">
        <v>0</v>
      </c>
      <c r="G43" s="670">
        <v>0</v>
      </c>
      <c r="H43" s="670">
        <v>0</v>
      </c>
      <c r="I43" s="670">
        <v>0</v>
      </c>
      <c r="J43" s="670">
        <v>0</v>
      </c>
      <c r="K43" s="670">
        <v>0</v>
      </c>
      <c r="L43" s="670">
        <v>0</v>
      </c>
      <c r="M43" s="670">
        <v>0</v>
      </c>
      <c r="N43" s="683">
        <v>0</v>
      </c>
      <c r="O43" s="688">
        <f t="shared" si="1"/>
        <v>29</v>
      </c>
    </row>
    <row r="44" spans="1:15" ht="13.5" customHeight="1" thickTop="1">
      <c r="A44" s="843" t="s">
        <v>94</v>
      </c>
      <c r="B44" s="216" t="s">
        <v>49</v>
      </c>
      <c r="C44" s="803">
        <f aca="true" t="shared" si="9" ref="C44:N44">IF(C45="","",SUM(C45:C48))</f>
        <v>14</v>
      </c>
      <c r="D44" s="675">
        <f t="shared" si="9"/>
        <v>41</v>
      </c>
      <c r="E44" s="665">
        <f t="shared" si="9"/>
        <v>31</v>
      </c>
      <c r="F44" s="665">
        <f t="shared" si="9"/>
        <v>8</v>
      </c>
      <c r="G44" s="665">
        <f t="shared" si="9"/>
        <v>24</v>
      </c>
      <c r="H44" s="665">
        <f t="shared" si="9"/>
        <v>16</v>
      </c>
      <c r="I44" s="665">
        <f t="shared" si="9"/>
        <v>5</v>
      </c>
      <c r="J44" s="665">
        <f t="shared" si="9"/>
        <v>18</v>
      </c>
      <c r="K44" s="665">
        <f t="shared" si="9"/>
        <v>24</v>
      </c>
      <c r="L44" s="665">
        <f t="shared" si="9"/>
        <v>27</v>
      </c>
      <c r="M44" s="665">
        <f t="shared" si="9"/>
        <v>35</v>
      </c>
      <c r="N44" s="665">
        <f t="shared" si="9"/>
        <v>9</v>
      </c>
      <c r="O44" s="686">
        <f t="shared" si="1"/>
        <v>252</v>
      </c>
    </row>
    <row r="45" spans="1:15" ht="13.5" customHeight="1">
      <c r="A45" s="844"/>
      <c r="B45" s="217" t="s">
        <v>50</v>
      </c>
      <c r="C45" s="798">
        <v>14</v>
      </c>
      <c r="D45" s="667">
        <v>11</v>
      </c>
      <c r="E45" s="667">
        <v>11</v>
      </c>
      <c r="F45" s="667">
        <v>8</v>
      </c>
      <c r="G45" s="667">
        <v>10</v>
      </c>
      <c r="H45" s="667">
        <v>6</v>
      </c>
      <c r="I45" s="667">
        <v>5</v>
      </c>
      <c r="J45" s="667">
        <v>9</v>
      </c>
      <c r="K45" s="667">
        <v>9</v>
      </c>
      <c r="L45" s="667">
        <v>5</v>
      </c>
      <c r="M45" s="667">
        <v>8</v>
      </c>
      <c r="N45" s="682">
        <v>6</v>
      </c>
      <c r="O45" s="687">
        <f t="shared" si="1"/>
        <v>102</v>
      </c>
    </row>
    <row r="46" spans="1:15" ht="13.5" customHeight="1">
      <c r="A46" s="844"/>
      <c r="B46" s="217" t="s">
        <v>51</v>
      </c>
      <c r="C46" s="798">
        <v>0</v>
      </c>
      <c r="D46" s="667">
        <v>29</v>
      </c>
      <c r="E46" s="667">
        <v>20</v>
      </c>
      <c r="F46" s="667">
        <v>0</v>
      </c>
      <c r="G46" s="667">
        <v>9</v>
      </c>
      <c r="H46" s="667">
        <v>10</v>
      </c>
      <c r="I46" s="667">
        <v>0</v>
      </c>
      <c r="J46" s="667">
        <v>4</v>
      </c>
      <c r="K46" s="667">
        <v>12</v>
      </c>
      <c r="L46" s="667">
        <v>15</v>
      </c>
      <c r="M46" s="667">
        <v>25</v>
      </c>
      <c r="N46" s="682">
        <v>3</v>
      </c>
      <c r="O46" s="687">
        <f t="shared" si="1"/>
        <v>127</v>
      </c>
    </row>
    <row r="47" spans="1:15" ht="13.5" customHeight="1">
      <c r="A47" s="844"/>
      <c r="B47" s="217" t="s">
        <v>67</v>
      </c>
      <c r="C47" s="798">
        <v>0</v>
      </c>
      <c r="D47" s="667">
        <v>0</v>
      </c>
      <c r="E47" s="667">
        <v>0</v>
      </c>
      <c r="F47" s="667">
        <v>0</v>
      </c>
      <c r="G47" s="667">
        <v>0</v>
      </c>
      <c r="H47" s="667">
        <v>0</v>
      </c>
      <c r="I47" s="667">
        <v>0</v>
      </c>
      <c r="J47" s="667">
        <v>0</v>
      </c>
      <c r="K47" s="667">
        <v>0</v>
      </c>
      <c r="L47" s="667">
        <v>0</v>
      </c>
      <c r="M47" s="667">
        <v>0</v>
      </c>
      <c r="N47" s="682">
        <v>0</v>
      </c>
      <c r="O47" s="687">
        <f t="shared" si="1"/>
        <v>0</v>
      </c>
    </row>
    <row r="48" spans="1:15" ht="13.5" customHeight="1" thickBot="1">
      <c r="A48" s="845"/>
      <c r="B48" s="226" t="s">
        <v>52</v>
      </c>
      <c r="C48" s="799">
        <v>0</v>
      </c>
      <c r="D48" s="670">
        <v>1</v>
      </c>
      <c r="E48" s="670">
        <v>0</v>
      </c>
      <c r="F48" s="670">
        <v>0</v>
      </c>
      <c r="G48" s="670">
        <v>5</v>
      </c>
      <c r="H48" s="670">
        <v>0</v>
      </c>
      <c r="I48" s="670">
        <v>0</v>
      </c>
      <c r="J48" s="670">
        <v>5</v>
      </c>
      <c r="K48" s="670">
        <v>3</v>
      </c>
      <c r="L48" s="670">
        <v>7</v>
      </c>
      <c r="M48" s="670">
        <v>2</v>
      </c>
      <c r="N48" s="683">
        <v>0</v>
      </c>
      <c r="O48" s="689">
        <f t="shared" si="1"/>
        <v>23</v>
      </c>
    </row>
    <row r="49" spans="1:15" ht="13.5" customHeight="1" thickTop="1">
      <c r="A49" s="843" t="s">
        <v>95</v>
      </c>
      <c r="B49" s="216" t="s">
        <v>49</v>
      </c>
      <c r="C49" s="803">
        <f aca="true" t="shared" si="10" ref="C49:N49">IF(C50="","",SUM(C50:C53))</f>
        <v>30</v>
      </c>
      <c r="D49" s="675">
        <f t="shared" si="10"/>
        <v>28</v>
      </c>
      <c r="E49" s="665">
        <f t="shared" si="10"/>
        <v>58</v>
      </c>
      <c r="F49" s="665">
        <f t="shared" si="10"/>
        <v>24</v>
      </c>
      <c r="G49" s="665">
        <f t="shared" si="10"/>
        <v>29</v>
      </c>
      <c r="H49" s="665">
        <f t="shared" si="10"/>
        <v>91</v>
      </c>
      <c r="I49" s="665">
        <f t="shared" si="10"/>
        <v>54</v>
      </c>
      <c r="J49" s="665">
        <f t="shared" si="10"/>
        <v>26</v>
      </c>
      <c r="K49" s="665">
        <f t="shared" si="10"/>
        <v>52</v>
      </c>
      <c r="L49" s="665">
        <f t="shared" si="10"/>
        <v>16</v>
      </c>
      <c r="M49" s="665">
        <f t="shared" si="10"/>
        <v>23</v>
      </c>
      <c r="N49" s="665">
        <f t="shared" si="10"/>
        <v>12</v>
      </c>
      <c r="O49" s="690">
        <f t="shared" si="1"/>
        <v>443</v>
      </c>
    </row>
    <row r="50" spans="1:15" ht="13.5" customHeight="1">
      <c r="A50" s="844"/>
      <c r="B50" s="217" t="s">
        <v>50</v>
      </c>
      <c r="C50" s="798">
        <v>24</v>
      </c>
      <c r="D50" s="667">
        <v>22</v>
      </c>
      <c r="E50" s="667">
        <v>30</v>
      </c>
      <c r="F50" s="667">
        <v>22</v>
      </c>
      <c r="G50" s="667">
        <v>24</v>
      </c>
      <c r="H50" s="667">
        <v>16</v>
      </c>
      <c r="I50" s="667">
        <v>18</v>
      </c>
      <c r="J50" s="667">
        <v>22</v>
      </c>
      <c r="K50" s="667">
        <v>24</v>
      </c>
      <c r="L50" s="667">
        <v>15</v>
      </c>
      <c r="M50" s="667">
        <v>19</v>
      </c>
      <c r="N50" s="682">
        <v>6</v>
      </c>
      <c r="O50" s="687">
        <f t="shared" si="1"/>
        <v>242</v>
      </c>
    </row>
    <row r="51" spans="1:15" ht="13.5" customHeight="1">
      <c r="A51" s="844"/>
      <c r="B51" s="217" t="s">
        <v>51</v>
      </c>
      <c r="C51" s="798">
        <v>0</v>
      </c>
      <c r="D51" s="667">
        <v>4</v>
      </c>
      <c r="E51" s="667">
        <v>4</v>
      </c>
      <c r="F51" s="667">
        <v>0</v>
      </c>
      <c r="G51" s="667">
        <v>0</v>
      </c>
      <c r="H51" s="667">
        <v>64</v>
      </c>
      <c r="I51" s="667">
        <v>26</v>
      </c>
      <c r="J51" s="667">
        <v>2</v>
      </c>
      <c r="K51" s="667">
        <v>19</v>
      </c>
      <c r="L51" s="667">
        <v>0</v>
      </c>
      <c r="M51" s="667">
        <v>0</v>
      </c>
      <c r="N51" s="682">
        <v>6</v>
      </c>
      <c r="O51" s="687">
        <f t="shared" si="1"/>
        <v>125</v>
      </c>
    </row>
    <row r="52" spans="1:15" ht="13.5" customHeight="1">
      <c r="A52" s="844"/>
      <c r="B52" s="217" t="s">
        <v>67</v>
      </c>
      <c r="C52" s="798">
        <v>0</v>
      </c>
      <c r="D52" s="667">
        <v>0</v>
      </c>
      <c r="E52" s="667">
        <v>0</v>
      </c>
      <c r="F52" s="667">
        <v>0</v>
      </c>
      <c r="G52" s="667">
        <v>0</v>
      </c>
      <c r="H52" s="667">
        <v>0</v>
      </c>
      <c r="I52" s="667">
        <v>0</v>
      </c>
      <c r="J52" s="667">
        <v>0</v>
      </c>
      <c r="K52" s="667">
        <v>0</v>
      </c>
      <c r="L52" s="667">
        <v>0</v>
      </c>
      <c r="M52" s="667">
        <v>0</v>
      </c>
      <c r="N52" s="682">
        <v>0</v>
      </c>
      <c r="O52" s="687">
        <f t="shared" si="1"/>
        <v>0</v>
      </c>
    </row>
    <row r="53" spans="1:15" ht="13.5" customHeight="1" thickBot="1">
      <c r="A53" s="845"/>
      <c r="B53" s="226" t="s">
        <v>52</v>
      </c>
      <c r="C53" s="799">
        <v>6</v>
      </c>
      <c r="D53" s="670">
        <v>2</v>
      </c>
      <c r="E53" s="670">
        <v>24</v>
      </c>
      <c r="F53" s="670">
        <v>2</v>
      </c>
      <c r="G53" s="670">
        <v>5</v>
      </c>
      <c r="H53" s="670">
        <v>11</v>
      </c>
      <c r="I53" s="670">
        <v>10</v>
      </c>
      <c r="J53" s="670">
        <v>2</v>
      </c>
      <c r="K53" s="670">
        <v>9</v>
      </c>
      <c r="L53" s="670">
        <v>1</v>
      </c>
      <c r="M53" s="670">
        <v>4</v>
      </c>
      <c r="N53" s="683">
        <v>0</v>
      </c>
      <c r="O53" s="689">
        <f t="shared" si="1"/>
        <v>76</v>
      </c>
    </row>
    <row r="54" spans="1:15" ht="13.5" customHeight="1" thickTop="1">
      <c r="A54" s="846" t="s">
        <v>155</v>
      </c>
      <c r="B54" s="216" t="s">
        <v>49</v>
      </c>
      <c r="C54" s="803">
        <f aca="true" t="shared" si="11" ref="C54:N54">IF(C55="","",SUM(C55:C58))</f>
        <v>3</v>
      </c>
      <c r="D54" s="675">
        <f t="shared" si="11"/>
        <v>3</v>
      </c>
      <c r="E54" s="665">
        <f t="shared" si="11"/>
        <v>6</v>
      </c>
      <c r="F54" s="665">
        <f t="shared" si="11"/>
        <v>3</v>
      </c>
      <c r="G54" s="665">
        <f t="shared" si="11"/>
        <v>7</v>
      </c>
      <c r="H54" s="665">
        <f t="shared" si="11"/>
        <v>4</v>
      </c>
      <c r="I54" s="665">
        <f t="shared" si="11"/>
        <v>7</v>
      </c>
      <c r="J54" s="665">
        <f t="shared" si="11"/>
        <v>3</v>
      </c>
      <c r="K54" s="665">
        <f t="shared" si="11"/>
        <v>1</v>
      </c>
      <c r="L54" s="665">
        <f t="shared" si="11"/>
        <v>1</v>
      </c>
      <c r="M54" s="665">
        <f>IF(M55="","",SUM(M55:M58))</f>
        <v>3</v>
      </c>
      <c r="N54" s="665">
        <f t="shared" si="11"/>
        <v>4</v>
      </c>
      <c r="O54" s="690">
        <f t="shared" si="1"/>
        <v>45</v>
      </c>
    </row>
    <row r="55" spans="1:15" ht="13.5" customHeight="1">
      <c r="A55" s="847"/>
      <c r="B55" s="217" t="s">
        <v>50</v>
      </c>
      <c r="C55" s="798">
        <v>3</v>
      </c>
      <c r="D55" s="667">
        <v>3</v>
      </c>
      <c r="E55" s="667">
        <v>0</v>
      </c>
      <c r="F55" s="667">
        <v>3</v>
      </c>
      <c r="G55" s="667">
        <v>7</v>
      </c>
      <c r="H55" s="667">
        <v>4</v>
      </c>
      <c r="I55" s="667">
        <v>1</v>
      </c>
      <c r="J55" s="667">
        <v>3</v>
      </c>
      <c r="K55" s="667">
        <v>1</v>
      </c>
      <c r="L55" s="667">
        <v>1</v>
      </c>
      <c r="M55" s="667">
        <v>3</v>
      </c>
      <c r="N55" s="682">
        <v>4</v>
      </c>
      <c r="O55" s="687">
        <f t="shared" si="1"/>
        <v>33</v>
      </c>
    </row>
    <row r="56" spans="1:15" ht="13.5" customHeight="1">
      <c r="A56" s="847"/>
      <c r="B56" s="217" t="s">
        <v>51</v>
      </c>
      <c r="C56" s="798">
        <v>0</v>
      </c>
      <c r="D56" s="667">
        <v>0</v>
      </c>
      <c r="E56" s="667">
        <v>6</v>
      </c>
      <c r="F56" s="667">
        <v>0</v>
      </c>
      <c r="G56" s="667">
        <v>0</v>
      </c>
      <c r="H56" s="667">
        <v>0</v>
      </c>
      <c r="I56" s="667">
        <v>6</v>
      </c>
      <c r="J56" s="667">
        <v>0</v>
      </c>
      <c r="K56" s="667">
        <v>0</v>
      </c>
      <c r="L56" s="667">
        <v>0</v>
      </c>
      <c r="M56" s="667">
        <v>0</v>
      </c>
      <c r="N56" s="682">
        <v>0</v>
      </c>
      <c r="O56" s="687">
        <f t="shared" si="1"/>
        <v>12</v>
      </c>
    </row>
    <row r="57" spans="1:15" ht="13.5" customHeight="1">
      <c r="A57" s="119"/>
      <c r="B57" s="217" t="s">
        <v>79</v>
      </c>
      <c r="C57" s="798">
        <v>0</v>
      </c>
      <c r="D57" s="667">
        <v>0</v>
      </c>
      <c r="E57" s="667">
        <v>0</v>
      </c>
      <c r="F57" s="667">
        <v>0</v>
      </c>
      <c r="G57" s="667">
        <v>0</v>
      </c>
      <c r="H57" s="667">
        <v>0</v>
      </c>
      <c r="I57" s="667">
        <v>0</v>
      </c>
      <c r="J57" s="667">
        <v>0</v>
      </c>
      <c r="K57" s="667">
        <v>0</v>
      </c>
      <c r="L57" s="667">
        <v>0</v>
      </c>
      <c r="M57" s="667">
        <v>0</v>
      </c>
      <c r="N57" s="682">
        <v>0</v>
      </c>
      <c r="O57" s="687">
        <f t="shared" si="1"/>
        <v>0</v>
      </c>
    </row>
    <row r="58" spans="1:15" ht="13.5" customHeight="1" thickBot="1">
      <c r="A58" s="120"/>
      <c r="B58" s="219" t="s">
        <v>52</v>
      </c>
      <c r="C58" s="799">
        <v>0</v>
      </c>
      <c r="D58" s="670">
        <v>0</v>
      </c>
      <c r="E58" s="670">
        <v>0</v>
      </c>
      <c r="F58" s="670">
        <v>0</v>
      </c>
      <c r="G58" s="670">
        <v>0</v>
      </c>
      <c r="H58" s="670">
        <v>0</v>
      </c>
      <c r="I58" s="670">
        <v>0</v>
      </c>
      <c r="J58" s="670">
        <v>0</v>
      </c>
      <c r="K58" s="670">
        <v>0</v>
      </c>
      <c r="L58" s="670">
        <v>0</v>
      </c>
      <c r="M58" s="670">
        <v>0</v>
      </c>
      <c r="N58" s="683">
        <v>0</v>
      </c>
      <c r="O58" s="689">
        <f t="shared" si="1"/>
        <v>0</v>
      </c>
    </row>
    <row r="59" spans="1:15" ht="13.5" customHeight="1" thickTop="1">
      <c r="A59" s="847" t="s">
        <v>156</v>
      </c>
      <c r="B59" s="223" t="s">
        <v>49</v>
      </c>
      <c r="C59" s="803">
        <f aca="true" t="shared" si="12" ref="C59:N59">IF(C60="","",SUM(C60:C63))</f>
        <v>52</v>
      </c>
      <c r="D59" s="675">
        <f t="shared" si="12"/>
        <v>36</v>
      </c>
      <c r="E59" s="665">
        <f t="shared" si="12"/>
        <v>23</v>
      </c>
      <c r="F59" s="665">
        <f t="shared" si="12"/>
        <v>50</v>
      </c>
      <c r="G59" s="665">
        <f t="shared" si="12"/>
        <v>23</v>
      </c>
      <c r="H59" s="665">
        <f t="shared" si="12"/>
        <v>17</v>
      </c>
      <c r="I59" s="665">
        <f t="shared" si="12"/>
        <v>52</v>
      </c>
      <c r="J59" s="665">
        <f t="shared" si="12"/>
        <v>12</v>
      </c>
      <c r="K59" s="665">
        <f t="shared" si="12"/>
        <v>29</v>
      </c>
      <c r="L59" s="665">
        <f t="shared" si="12"/>
        <v>37</v>
      </c>
      <c r="M59" s="665">
        <f t="shared" si="12"/>
        <v>16</v>
      </c>
      <c r="N59" s="665">
        <f t="shared" si="12"/>
        <v>38</v>
      </c>
      <c r="O59" s="690">
        <f t="shared" si="1"/>
        <v>385</v>
      </c>
    </row>
    <row r="60" spans="1:15" ht="13.5" customHeight="1">
      <c r="A60" s="847"/>
      <c r="B60" s="217" t="s">
        <v>50</v>
      </c>
      <c r="C60" s="798">
        <v>9</v>
      </c>
      <c r="D60" s="667">
        <v>15</v>
      </c>
      <c r="E60" s="667">
        <v>10</v>
      </c>
      <c r="F60" s="667">
        <v>16</v>
      </c>
      <c r="G60" s="667">
        <v>16</v>
      </c>
      <c r="H60" s="667">
        <v>13</v>
      </c>
      <c r="I60" s="667">
        <v>15</v>
      </c>
      <c r="J60" s="667">
        <v>11</v>
      </c>
      <c r="K60" s="667">
        <v>13</v>
      </c>
      <c r="L60" s="667">
        <v>19</v>
      </c>
      <c r="M60" s="667">
        <v>16</v>
      </c>
      <c r="N60" s="682">
        <v>13</v>
      </c>
      <c r="O60" s="687">
        <f t="shared" si="1"/>
        <v>166</v>
      </c>
    </row>
    <row r="61" spans="1:15" ht="13.5" customHeight="1">
      <c r="A61" s="847"/>
      <c r="B61" s="217" t="s">
        <v>51</v>
      </c>
      <c r="C61" s="798">
        <v>39</v>
      </c>
      <c r="D61" s="667">
        <v>6</v>
      </c>
      <c r="E61" s="667">
        <v>10</v>
      </c>
      <c r="F61" s="667">
        <v>12</v>
      </c>
      <c r="G61" s="667">
        <v>6</v>
      </c>
      <c r="H61" s="667">
        <v>4</v>
      </c>
      <c r="I61" s="667">
        <v>36</v>
      </c>
      <c r="J61" s="667">
        <v>0</v>
      </c>
      <c r="K61" s="667">
        <v>8</v>
      </c>
      <c r="L61" s="667">
        <v>16</v>
      </c>
      <c r="M61" s="667">
        <v>0</v>
      </c>
      <c r="N61" s="682">
        <v>24</v>
      </c>
      <c r="O61" s="687">
        <f t="shared" si="1"/>
        <v>161</v>
      </c>
    </row>
    <row r="62" spans="1:15" ht="13.5" customHeight="1">
      <c r="A62" s="119"/>
      <c r="B62" s="217" t="s">
        <v>79</v>
      </c>
      <c r="C62" s="798">
        <v>0</v>
      </c>
      <c r="D62" s="667">
        <v>0</v>
      </c>
      <c r="E62" s="667">
        <v>0</v>
      </c>
      <c r="F62" s="667">
        <v>0</v>
      </c>
      <c r="G62" s="667">
        <v>0</v>
      </c>
      <c r="H62" s="667">
        <v>0</v>
      </c>
      <c r="I62" s="667">
        <v>0</v>
      </c>
      <c r="J62" s="667">
        <v>0</v>
      </c>
      <c r="K62" s="667">
        <v>0</v>
      </c>
      <c r="L62" s="667">
        <v>0</v>
      </c>
      <c r="M62" s="667">
        <v>0</v>
      </c>
      <c r="N62" s="682">
        <v>0</v>
      </c>
      <c r="O62" s="687">
        <f t="shared" si="1"/>
        <v>0</v>
      </c>
    </row>
    <row r="63" spans="1:15" ht="13.5" customHeight="1" thickBot="1">
      <c r="A63" s="120"/>
      <c r="B63" s="219" t="s">
        <v>52</v>
      </c>
      <c r="C63" s="799">
        <v>4</v>
      </c>
      <c r="D63" s="670">
        <v>15</v>
      </c>
      <c r="E63" s="670">
        <v>3</v>
      </c>
      <c r="F63" s="670">
        <v>22</v>
      </c>
      <c r="G63" s="670">
        <v>1</v>
      </c>
      <c r="H63" s="670">
        <v>0</v>
      </c>
      <c r="I63" s="670">
        <v>1</v>
      </c>
      <c r="J63" s="670">
        <v>1</v>
      </c>
      <c r="K63" s="670">
        <v>8</v>
      </c>
      <c r="L63" s="670">
        <v>2</v>
      </c>
      <c r="M63" s="670">
        <v>0</v>
      </c>
      <c r="N63" s="683">
        <v>1</v>
      </c>
      <c r="O63" s="689">
        <f t="shared" si="1"/>
        <v>58</v>
      </c>
    </row>
    <row r="64" spans="1:15" ht="13.5" customHeight="1" thickTop="1">
      <c r="A64" s="847" t="s">
        <v>157</v>
      </c>
      <c r="B64" s="223" t="s">
        <v>49</v>
      </c>
      <c r="C64" s="803">
        <f aca="true" t="shared" si="13" ref="C64:N64">IF(C65="","",SUM(C65:C68))</f>
        <v>1</v>
      </c>
      <c r="D64" s="675">
        <f t="shared" si="13"/>
        <v>1</v>
      </c>
      <c r="E64" s="665">
        <f t="shared" si="13"/>
        <v>4</v>
      </c>
      <c r="F64" s="665">
        <f t="shared" si="13"/>
        <v>1</v>
      </c>
      <c r="G64" s="665">
        <f t="shared" si="13"/>
        <v>0</v>
      </c>
      <c r="H64" s="665">
        <f t="shared" si="13"/>
        <v>0</v>
      </c>
      <c r="I64" s="665">
        <f t="shared" si="13"/>
        <v>0</v>
      </c>
      <c r="J64" s="665">
        <f t="shared" si="13"/>
        <v>0</v>
      </c>
      <c r="K64" s="665">
        <f t="shared" si="13"/>
        <v>1</v>
      </c>
      <c r="L64" s="665">
        <f t="shared" si="13"/>
        <v>1</v>
      </c>
      <c r="M64" s="665">
        <f t="shared" si="13"/>
        <v>3</v>
      </c>
      <c r="N64" s="665">
        <f t="shared" si="13"/>
        <v>5</v>
      </c>
      <c r="O64" s="690">
        <f t="shared" si="1"/>
        <v>17</v>
      </c>
    </row>
    <row r="65" spans="1:15" ht="13.5" customHeight="1">
      <c r="A65" s="847"/>
      <c r="B65" s="217" t="s">
        <v>50</v>
      </c>
      <c r="C65" s="798">
        <v>1</v>
      </c>
      <c r="D65" s="667">
        <v>1</v>
      </c>
      <c r="E65" s="667">
        <v>4</v>
      </c>
      <c r="F65" s="667">
        <v>1</v>
      </c>
      <c r="G65" s="667">
        <v>0</v>
      </c>
      <c r="H65" s="667">
        <v>0</v>
      </c>
      <c r="I65" s="667">
        <v>0</v>
      </c>
      <c r="J65" s="667">
        <v>0</v>
      </c>
      <c r="K65" s="667">
        <v>1</v>
      </c>
      <c r="L65" s="667">
        <v>1</v>
      </c>
      <c r="M65" s="667">
        <v>3</v>
      </c>
      <c r="N65" s="682">
        <v>5</v>
      </c>
      <c r="O65" s="687">
        <f t="shared" si="1"/>
        <v>17</v>
      </c>
    </row>
    <row r="66" spans="1:15" ht="13.5" customHeight="1">
      <c r="A66" s="847"/>
      <c r="B66" s="217" t="s">
        <v>51</v>
      </c>
      <c r="C66" s="798">
        <v>0</v>
      </c>
      <c r="D66" s="667">
        <v>0</v>
      </c>
      <c r="E66" s="667">
        <v>0</v>
      </c>
      <c r="F66" s="667">
        <v>0</v>
      </c>
      <c r="G66" s="667">
        <v>0</v>
      </c>
      <c r="H66" s="667">
        <v>0</v>
      </c>
      <c r="I66" s="667">
        <v>0</v>
      </c>
      <c r="J66" s="667">
        <v>0</v>
      </c>
      <c r="K66" s="667">
        <v>0</v>
      </c>
      <c r="L66" s="667">
        <v>0</v>
      </c>
      <c r="M66" s="667">
        <v>0</v>
      </c>
      <c r="N66" s="682">
        <v>0</v>
      </c>
      <c r="O66" s="688">
        <f t="shared" si="1"/>
        <v>0</v>
      </c>
    </row>
    <row r="67" spans="1:15" ht="13.5" customHeight="1">
      <c r="A67" s="119"/>
      <c r="B67" s="217" t="s">
        <v>79</v>
      </c>
      <c r="C67" s="798">
        <v>0</v>
      </c>
      <c r="D67" s="667">
        <v>0</v>
      </c>
      <c r="E67" s="667">
        <v>0</v>
      </c>
      <c r="F67" s="667">
        <v>0</v>
      </c>
      <c r="G67" s="667">
        <v>0</v>
      </c>
      <c r="H67" s="667">
        <v>0</v>
      </c>
      <c r="I67" s="667">
        <v>0</v>
      </c>
      <c r="J67" s="667">
        <v>0</v>
      </c>
      <c r="K67" s="667">
        <v>0</v>
      </c>
      <c r="L67" s="667">
        <v>0</v>
      </c>
      <c r="M67" s="667">
        <v>0</v>
      </c>
      <c r="N67" s="682">
        <v>0</v>
      </c>
      <c r="O67" s="687">
        <f t="shared" si="1"/>
        <v>0</v>
      </c>
    </row>
    <row r="68" spans="1:15" ht="13.5" customHeight="1" thickBot="1">
      <c r="A68" s="120"/>
      <c r="B68" s="219" t="s">
        <v>52</v>
      </c>
      <c r="C68" s="799">
        <v>0</v>
      </c>
      <c r="D68" s="670">
        <v>0</v>
      </c>
      <c r="E68" s="670">
        <v>0</v>
      </c>
      <c r="F68" s="667">
        <v>0</v>
      </c>
      <c r="G68" s="670">
        <v>0</v>
      </c>
      <c r="H68" s="670">
        <v>0</v>
      </c>
      <c r="I68" s="670">
        <v>0</v>
      </c>
      <c r="J68" s="670">
        <v>0</v>
      </c>
      <c r="K68" s="670">
        <v>0</v>
      </c>
      <c r="L68" s="670">
        <v>0</v>
      </c>
      <c r="M68" s="670">
        <v>0</v>
      </c>
      <c r="N68" s="683">
        <v>0</v>
      </c>
      <c r="O68" s="688">
        <f t="shared" si="1"/>
        <v>0</v>
      </c>
    </row>
    <row r="69" spans="1:15" ht="13.5" customHeight="1" thickTop="1">
      <c r="A69" s="846" t="s">
        <v>158</v>
      </c>
      <c r="B69" s="216" t="s">
        <v>49</v>
      </c>
      <c r="C69" s="803">
        <f aca="true" t="shared" si="14" ref="C69:N69">IF(C70="","",SUM(C70:C73))</f>
        <v>2</v>
      </c>
      <c r="D69" s="675">
        <f t="shared" si="14"/>
        <v>2</v>
      </c>
      <c r="E69" s="665">
        <f t="shared" si="14"/>
        <v>0</v>
      </c>
      <c r="F69" s="665">
        <f t="shared" si="14"/>
        <v>2</v>
      </c>
      <c r="G69" s="665">
        <f t="shared" si="14"/>
        <v>1</v>
      </c>
      <c r="H69" s="665">
        <f t="shared" si="14"/>
        <v>4</v>
      </c>
      <c r="I69" s="665">
        <f t="shared" si="14"/>
        <v>2</v>
      </c>
      <c r="J69" s="665">
        <f t="shared" si="14"/>
        <v>3</v>
      </c>
      <c r="K69" s="665">
        <f t="shared" si="14"/>
        <v>2</v>
      </c>
      <c r="L69" s="665">
        <f t="shared" si="14"/>
        <v>1</v>
      </c>
      <c r="M69" s="665">
        <f t="shared" si="14"/>
        <v>4</v>
      </c>
      <c r="N69" s="665">
        <f t="shared" si="14"/>
        <v>1</v>
      </c>
      <c r="O69" s="686">
        <f aca="true" t="shared" si="15" ref="O69:O78">SUM(C69:N69)</f>
        <v>24</v>
      </c>
    </row>
    <row r="70" spans="1:15" ht="13.5" customHeight="1">
      <c r="A70" s="847"/>
      <c r="B70" s="217" t="s">
        <v>50</v>
      </c>
      <c r="C70" s="798">
        <v>2</v>
      </c>
      <c r="D70" s="667">
        <v>1</v>
      </c>
      <c r="E70" s="667">
        <v>0</v>
      </c>
      <c r="F70" s="667">
        <v>2</v>
      </c>
      <c r="G70" s="667">
        <v>0</v>
      </c>
      <c r="H70" s="667">
        <v>4</v>
      </c>
      <c r="I70" s="667">
        <v>2</v>
      </c>
      <c r="J70" s="667">
        <v>3</v>
      </c>
      <c r="K70" s="667">
        <v>2</v>
      </c>
      <c r="L70" s="667">
        <v>1</v>
      </c>
      <c r="M70" s="667">
        <v>4</v>
      </c>
      <c r="N70" s="668">
        <v>1</v>
      </c>
      <c r="O70" s="669">
        <f t="shared" si="15"/>
        <v>22</v>
      </c>
    </row>
    <row r="71" spans="1:15" ht="13.5" customHeight="1">
      <c r="A71" s="847"/>
      <c r="B71" s="217" t="s">
        <v>51</v>
      </c>
      <c r="C71" s="798">
        <v>0</v>
      </c>
      <c r="D71" s="667">
        <v>0</v>
      </c>
      <c r="E71" s="667">
        <v>0</v>
      </c>
      <c r="F71" s="667">
        <v>0</v>
      </c>
      <c r="G71" s="667">
        <v>0</v>
      </c>
      <c r="H71" s="667">
        <v>0</v>
      </c>
      <c r="I71" s="667">
        <v>0</v>
      </c>
      <c r="J71" s="667">
        <v>0</v>
      </c>
      <c r="K71" s="667">
        <v>0</v>
      </c>
      <c r="L71" s="667">
        <v>0</v>
      </c>
      <c r="M71" s="667">
        <v>0</v>
      </c>
      <c r="N71" s="668">
        <v>0</v>
      </c>
      <c r="O71" s="669">
        <f t="shared" si="15"/>
        <v>0</v>
      </c>
    </row>
    <row r="72" spans="1:15" ht="13.5" customHeight="1">
      <c r="A72" s="119"/>
      <c r="B72" s="217" t="s">
        <v>79</v>
      </c>
      <c r="C72" s="649">
        <v>0</v>
      </c>
      <c r="D72" s="667">
        <v>0</v>
      </c>
      <c r="E72" s="667">
        <v>0</v>
      </c>
      <c r="F72" s="667">
        <v>0</v>
      </c>
      <c r="G72" s="667">
        <v>0</v>
      </c>
      <c r="H72" s="667">
        <v>0</v>
      </c>
      <c r="I72" s="667">
        <v>0</v>
      </c>
      <c r="J72" s="667">
        <v>0</v>
      </c>
      <c r="K72" s="667">
        <v>0</v>
      </c>
      <c r="L72" s="667">
        <v>0</v>
      </c>
      <c r="M72" s="667">
        <v>0</v>
      </c>
      <c r="N72" s="668">
        <v>0</v>
      </c>
      <c r="O72" s="669">
        <f t="shared" si="15"/>
        <v>0</v>
      </c>
    </row>
    <row r="73" spans="1:15" ht="13.5" customHeight="1" thickBot="1">
      <c r="A73" s="120"/>
      <c r="B73" s="219" t="s">
        <v>52</v>
      </c>
      <c r="C73" s="692">
        <v>0</v>
      </c>
      <c r="D73" s="670">
        <v>1</v>
      </c>
      <c r="E73" s="670">
        <v>0</v>
      </c>
      <c r="F73" s="667">
        <v>0</v>
      </c>
      <c r="G73" s="670">
        <v>1</v>
      </c>
      <c r="H73" s="670">
        <v>0</v>
      </c>
      <c r="I73" s="670">
        <v>0</v>
      </c>
      <c r="J73" s="670">
        <v>0</v>
      </c>
      <c r="K73" s="670">
        <v>0</v>
      </c>
      <c r="L73" s="670">
        <v>0</v>
      </c>
      <c r="M73" s="670">
        <v>0</v>
      </c>
      <c r="N73" s="671">
        <v>0</v>
      </c>
      <c r="O73" s="672">
        <f t="shared" si="15"/>
        <v>2</v>
      </c>
    </row>
    <row r="74" spans="1:15" ht="13.5" customHeight="1" thickTop="1">
      <c r="A74" s="847" t="s">
        <v>47</v>
      </c>
      <c r="B74" s="216" t="s">
        <v>49</v>
      </c>
      <c r="C74" s="664">
        <f>IF(C4="","",C69+C64+C59+C54+C49+C44+C39+C34+C29+C24+C19+C14+C9+C4)</f>
        <v>583</v>
      </c>
      <c r="D74" s="665">
        <f>IF(D4="","",D69+D64+D59+D54+D49+D44+D39+D34+D29+D24+D19+D14+D9+D4)</f>
        <v>721</v>
      </c>
      <c r="E74" s="665">
        <f aca="true" t="shared" si="16" ref="E74:N74">IF(E4="","",E69+E64+E59+E54+E49+E44+E39+E34+E29+E24+E19+E14+E9+E4)</f>
        <v>845</v>
      </c>
      <c r="F74" s="665">
        <f t="shared" si="16"/>
        <v>939</v>
      </c>
      <c r="G74" s="665">
        <f t="shared" si="16"/>
        <v>668</v>
      </c>
      <c r="H74" s="665">
        <f t="shared" si="16"/>
        <v>733</v>
      </c>
      <c r="I74" s="665">
        <f t="shared" si="16"/>
        <v>850</v>
      </c>
      <c r="J74" s="665">
        <f t="shared" si="16"/>
        <v>661</v>
      </c>
      <c r="K74" s="665">
        <f t="shared" si="16"/>
        <v>1060</v>
      </c>
      <c r="L74" s="665">
        <f t="shared" si="16"/>
        <v>627</v>
      </c>
      <c r="M74" s="665">
        <f>IF(M4="","",M69+M64+M59+M54+M49+M44+M39+M34+M29+M24+M19+M14+M9+M4)</f>
        <v>669</v>
      </c>
      <c r="N74" s="674">
        <f t="shared" si="16"/>
        <v>699</v>
      </c>
      <c r="O74" s="666">
        <f t="shared" si="15"/>
        <v>9055</v>
      </c>
    </row>
    <row r="75" spans="1:15" ht="13.5" customHeight="1">
      <c r="A75" s="847"/>
      <c r="B75" s="217" t="s">
        <v>50</v>
      </c>
      <c r="C75" s="673">
        <f aca="true" t="shared" si="17" ref="C75:D78">IF(C5="","",C70+C65+C60+C55+C50+C45+C40+C35+C30+C25+C20+C15+C10+C5)</f>
        <v>257</v>
      </c>
      <c r="D75" s="675">
        <f t="shared" si="17"/>
        <v>275</v>
      </c>
      <c r="E75" s="675">
        <f aca="true" t="shared" si="18" ref="E75:N75">IF(E5="","",E70+E65+E60+E55+E50+E45+E40+E35+E30+E25+E20+E15+E10+E5)</f>
        <v>280</v>
      </c>
      <c r="F75" s="675">
        <f t="shared" si="18"/>
        <v>309</v>
      </c>
      <c r="G75" s="675">
        <f t="shared" si="18"/>
        <v>296</v>
      </c>
      <c r="H75" s="675">
        <f t="shared" si="18"/>
        <v>267</v>
      </c>
      <c r="I75" s="675">
        <f t="shared" si="18"/>
        <v>254</v>
      </c>
      <c r="J75" s="675">
        <f t="shared" si="18"/>
        <v>267</v>
      </c>
      <c r="K75" s="675">
        <f t="shared" si="18"/>
        <v>287</v>
      </c>
      <c r="L75" s="675">
        <f t="shared" si="18"/>
        <v>226</v>
      </c>
      <c r="M75" s="675">
        <f t="shared" si="18"/>
        <v>272</v>
      </c>
      <c r="N75" s="676">
        <f t="shared" si="18"/>
        <v>246</v>
      </c>
      <c r="O75" s="669">
        <f t="shared" si="15"/>
        <v>3236</v>
      </c>
    </row>
    <row r="76" spans="1:15" ht="13.5" customHeight="1">
      <c r="A76" s="847"/>
      <c r="B76" s="217" t="s">
        <v>51</v>
      </c>
      <c r="C76" s="673">
        <f t="shared" si="17"/>
        <v>209</v>
      </c>
      <c r="D76" s="675">
        <f t="shared" si="17"/>
        <v>313</v>
      </c>
      <c r="E76" s="675">
        <f aca="true" t="shared" si="19" ref="E76:N76">IF(E6="","",E71+E66+E61+E56+E51+E46+E41+E36+E31+E26+E21+E16+E11+E6)</f>
        <v>361</v>
      </c>
      <c r="F76" s="675">
        <f t="shared" si="19"/>
        <v>491</v>
      </c>
      <c r="G76" s="675">
        <f t="shared" si="19"/>
        <v>254</v>
      </c>
      <c r="H76" s="675">
        <f t="shared" si="19"/>
        <v>359</v>
      </c>
      <c r="I76" s="675">
        <f t="shared" si="19"/>
        <v>467</v>
      </c>
      <c r="J76" s="675">
        <f t="shared" si="19"/>
        <v>250</v>
      </c>
      <c r="K76" s="675">
        <f t="shared" si="19"/>
        <v>325</v>
      </c>
      <c r="L76" s="675">
        <f t="shared" si="19"/>
        <v>282</v>
      </c>
      <c r="M76" s="675">
        <f t="shared" si="19"/>
        <v>287</v>
      </c>
      <c r="N76" s="676">
        <f t="shared" si="19"/>
        <v>339</v>
      </c>
      <c r="O76" s="669">
        <f t="shared" si="15"/>
        <v>3937</v>
      </c>
    </row>
    <row r="77" spans="1:15" ht="13.5" customHeight="1">
      <c r="A77" s="119"/>
      <c r="B77" s="217" t="s">
        <v>79</v>
      </c>
      <c r="C77" s="673">
        <f t="shared" si="17"/>
        <v>0</v>
      </c>
      <c r="D77" s="675">
        <f t="shared" si="17"/>
        <v>1</v>
      </c>
      <c r="E77" s="675">
        <f aca="true" t="shared" si="20" ref="E77:N77">IF(E7="","",E72+E67+E62+E57+E52+E47+E42+E37+E32+E27+E22+E17+E12+E7)</f>
        <v>0</v>
      </c>
      <c r="F77" s="675">
        <f t="shared" si="20"/>
        <v>0</v>
      </c>
      <c r="G77" s="675">
        <f t="shared" si="20"/>
        <v>0</v>
      </c>
      <c r="H77" s="675">
        <f t="shared" si="20"/>
        <v>0</v>
      </c>
      <c r="I77" s="675">
        <f t="shared" si="20"/>
        <v>1</v>
      </c>
      <c r="J77" s="675">
        <f t="shared" si="20"/>
        <v>0</v>
      </c>
      <c r="K77" s="675">
        <f t="shared" si="20"/>
        <v>0</v>
      </c>
      <c r="L77" s="675">
        <f t="shared" si="20"/>
        <v>1</v>
      </c>
      <c r="M77" s="675">
        <f t="shared" si="20"/>
        <v>0</v>
      </c>
      <c r="N77" s="676">
        <f t="shared" si="20"/>
        <v>0</v>
      </c>
      <c r="O77" s="669">
        <f t="shared" si="15"/>
        <v>3</v>
      </c>
    </row>
    <row r="78" spans="1:15" ht="13.5" customHeight="1" thickBot="1">
      <c r="A78" s="121"/>
      <c r="B78" s="227" t="s">
        <v>52</v>
      </c>
      <c r="C78" s="677">
        <f t="shared" si="17"/>
        <v>117</v>
      </c>
      <c r="D78" s="678">
        <f t="shared" si="17"/>
        <v>132</v>
      </c>
      <c r="E78" s="678">
        <f aca="true" t="shared" si="21" ref="E78:N78">IF(E8="","",E73+E68+E63+E58+E53+E48+E43+E38+E33+E28+E23+E18+E13+E8)</f>
        <v>204</v>
      </c>
      <c r="F78" s="678">
        <f t="shared" si="21"/>
        <v>139</v>
      </c>
      <c r="G78" s="678">
        <f t="shared" si="21"/>
        <v>118</v>
      </c>
      <c r="H78" s="678">
        <f t="shared" si="21"/>
        <v>107</v>
      </c>
      <c r="I78" s="678">
        <f t="shared" si="21"/>
        <v>128</v>
      </c>
      <c r="J78" s="678">
        <f t="shared" si="21"/>
        <v>144</v>
      </c>
      <c r="K78" s="678">
        <f t="shared" si="21"/>
        <v>448</v>
      </c>
      <c r="L78" s="678">
        <f t="shared" si="21"/>
        <v>118</v>
      </c>
      <c r="M78" s="678">
        <f t="shared" si="21"/>
        <v>110</v>
      </c>
      <c r="N78" s="679">
        <f t="shared" si="21"/>
        <v>114</v>
      </c>
      <c r="O78" s="680">
        <f t="shared" si="15"/>
        <v>1879</v>
      </c>
    </row>
    <row r="79" spans="1:15" ht="13.5" customHeight="1">
      <c r="A79" s="751"/>
      <c r="B79" s="215"/>
      <c r="C79" s="179"/>
      <c r="D79" s="179"/>
      <c r="E79" s="179"/>
      <c r="F79" s="179"/>
      <c r="G79" s="179"/>
      <c r="H79" s="179"/>
      <c r="I79" s="179"/>
      <c r="J79" s="179"/>
      <c r="K79" s="179"/>
      <c r="L79" s="179"/>
      <c r="M79" s="179"/>
      <c r="N79" s="229"/>
      <c r="O79" s="757" t="s">
        <v>163</v>
      </c>
    </row>
    <row r="80" spans="1:15" ht="13.5">
      <c r="A80" s="215"/>
      <c r="B80" s="215"/>
      <c r="C80" s="179"/>
      <c r="D80" s="179"/>
      <c r="E80" s="179"/>
      <c r="F80" s="179"/>
      <c r="G80" s="179"/>
      <c r="H80" s="179"/>
      <c r="I80" s="179"/>
      <c r="J80" s="179"/>
      <c r="K80" s="179"/>
      <c r="L80" s="179"/>
      <c r="M80" s="179"/>
      <c r="N80" s="179"/>
      <c r="O80" s="179"/>
    </row>
    <row r="81" spans="1:15" ht="13.5">
      <c r="A81" s="215"/>
      <c r="B81" s="215"/>
      <c r="C81" s="215"/>
      <c r="D81" s="215"/>
      <c r="E81" s="215"/>
      <c r="F81" s="215"/>
      <c r="G81" s="215"/>
      <c r="H81" s="215"/>
      <c r="I81" s="215"/>
      <c r="J81" s="215"/>
      <c r="K81" s="215"/>
      <c r="L81" s="215"/>
      <c r="M81" s="215"/>
      <c r="N81" s="215"/>
      <c r="O81" s="215"/>
    </row>
    <row r="82" spans="1:15" ht="13.5">
      <c r="A82" s="215"/>
      <c r="B82" s="215"/>
      <c r="C82" s="215"/>
      <c r="D82" s="215"/>
      <c r="E82" s="215"/>
      <c r="F82" s="215"/>
      <c r="G82" s="215"/>
      <c r="H82" s="215"/>
      <c r="I82" s="215"/>
      <c r="J82" s="215"/>
      <c r="K82" s="215"/>
      <c r="L82" s="215"/>
      <c r="M82" s="215"/>
      <c r="N82" s="215"/>
      <c r="O82" s="215"/>
    </row>
    <row r="83" spans="1:15" ht="13.5">
      <c r="A83" s="215"/>
      <c r="B83" s="215"/>
      <c r="C83" s="215"/>
      <c r="D83" s="215"/>
      <c r="E83" s="215"/>
      <c r="F83" s="215"/>
      <c r="G83" s="215"/>
      <c r="H83" s="215"/>
      <c r="I83" s="215"/>
      <c r="J83" s="215"/>
      <c r="K83" s="215"/>
      <c r="L83" s="215"/>
      <c r="M83" s="215"/>
      <c r="N83" s="215"/>
      <c r="O83" s="215"/>
    </row>
    <row r="84" spans="1:15" ht="13.5">
      <c r="A84" s="215"/>
      <c r="B84" s="215"/>
      <c r="C84" s="215"/>
      <c r="D84" s="215"/>
      <c r="E84" s="215"/>
      <c r="F84" s="215"/>
      <c r="G84" s="215"/>
      <c r="H84" s="215"/>
      <c r="I84" s="215"/>
      <c r="J84" s="215"/>
      <c r="K84" s="215"/>
      <c r="L84" s="215"/>
      <c r="M84" s="215"/>
      <c r="N84" s="215"/>
      <c r="O84" s="215"/>
    </row>
    <row r="85" spans="1:15" ht="13.5">
      <c r="A85" s="215"/>
      <c r="B85" s="215"/>
      <c r="C85" s="215"/>
      <c r="D85" s="215"/>
      <c r="E85" s="215"/>
      <c r="F85" s="215"/>
      <c r="G85" s="215"/>
      <c r="H85" s="215"/>
      <c r="I85" s="215"/>
      <c r="J85" s="215"/>
      <c r="K85" s="215"/>
      <c r="L85" s="215"/>
      <c r="M85" s="215"/>
      <c r="N85" s="215"/>
      <c r="O85" s="215"/>
    </row>
    <row r="86" spans="1:15" ht="13.5">
      <c r="A86" s="215"/>
      <c r="B86" s="215"/>
      <c r="C86" s="215"/>
      <c r="D86" s="215"/>
      <c r="E86" s="215"/>
      <c r="F86" s="215"/>
      <c r="G86" s="215"/>
      <c r="H86" s="215"/>
      <c r="I86" s="215"/>
      <c r="J86" s="215"/>
      <c r="K86" s="215"/>
      <c r="L86" s="215"/>
      <c r="M86" s="215"/>
      <c r="N86" s="215"/>
      <c r="O86" s="215"/>
    </row>
    <row r="87" spans="1:15" ht="13.5">
      <c r="A87" s="215"/>
      <c r="B87" s="215"/>
      <c r="C87" s="215"/>
      <c r="D87" s="215"/>
      <c r="E87" s="215"/>
      <c r="F87" s="215"/>
      <c r="G87" s="215"/>
      <c r="H87" s="215"/>
      <c r="I87" s="215"/>
      <c r="J87" s="215"/>
      <c r="K87" s="215"/>
      <c r="L87" s="215"/>
      <c r="M87" s="215"/>
      <c r="N87" s="215"/>
      <c r="O87" s="215"/>
    </row>
    <row r="88" spans="1:15" ht="13.5">
      <c r="A88" s="215"/>
      <c r="B88" s="215"/>
      <c r="C88" s="215"/>
      <c r="D88" s="215"/>
      <c r="E88" s="215"/>
      <c r="F88" s="215"/>
      <c r="G88" s="215"/>
      <c r="H88" s="215"/>
      <c r="I88" s="215"/>
      <c r="J88" s="215"/>
      <c r="K88" s="215"/>
      <c r="L88" s="215"/>
      <c r="M88" s="215"/>
      <c r="N88" s="215"/>
      <c r="O88" s="215"/>
    </row>
    <row r="89" spans="1:15" ht="13.5">
      <c r="A89" s="215"/>
      <c r="B89" s="215"/>
      <c r="C89" s="215"/>
      <c r="D89" s="215"/>
      <c r="E89" s="215"/>
      <c r="F89" s="215"/>
      <c r="G89" s="215"/>
      <c r="H89" s="215"/>
      <c r="I89" s="215"/>
      <c r="J89" s="215"/>
      <c r="K89" s="215"/>
      <c r="L89" s="215"/>
      <c r="M89" s="215"/>
      <c r="N89" s="215"/>
      <c r="O89" s="215"/>
    </row>
    <row r="90" spans="1:15" ht="13.5">
      <c r="A90" s="215"/>
      <c r="B90" s="215"/>
      <c r="C90" s="215"/>
      <c r="D90" s="215"/>
      <c r="E90" s="215"/>
      <c r="F90" s="215"/>
      <c r="G90" s="215"/>
      <c r="H90" s="215"/>
      <c r="I90" s="215"/>
      <c r="J90" s="215"/>
      <c r="K90" s="215"/>
      <c r="L90" s="215"/>
      <c r="M90" s="215"/>
      <c r="N90" s="215"/>
      <c r="O90" s="215"/>
    </row>
    <row r="91" spans="1:15" ht="13.5">
      <c r="A91" s="215"/>
      <c r="B91" s="215"/>
      <c r="C91" s="215"/>
      <c r="D91" s="215"/>
      <c r="E91" s="215"/>
      <c r="F91" s="215"/>
      <c r="G91" s="215"/>
      <c r="H91" s="215"/>
      <c r="I91" s="215"/>
      <c r="J91" s="215"/>
      <c r="K91" s="215"/>
      <c r="L91" s="215"/>
      <c r="M91" s="215"/>
      <c r="N91" s="215"/>
      <c r="O91" s="215"/>
    </row>
    <row r="92" spans="1:15" ht="13.5">
      <c r="A92" s="215"/>
      <c r="B92" s="215"/>
      <c r="C92" s="215"/>
      <c r="D92" s="215"/>
      <c r="E92" s="215"/>
      <c r="F92" s="215"/>
      <c r="G92" s="215"/>
      <c r="H92" s="215"/>
      <c r="I92" s="215"/>
      <c r="J92" s="215"/>
      <c r="K92" s="215"/>
      <c r="L92" s="215"/>
      <c r="M92" s="215"/>
      <c r="N92" s="215"/>
      <c r="O92" s="215"/>
    </row>
    <row r="93" spans="1:15" ht="13.5">
      <c r="A93" s="215"/>
      <c r="B93" s="215"/>
      <c r="C93" s="215"/>
      <c r="D93" s="215"/>
      <c r="E93" s="215"/>
      <c r="F93" s="215"/>
      <c r="G93" s="215"/>
      <c r="H93" s="215"/>
      <c r="I93" s="215"/>
      <c r="J93" s="215"/>
      <c r="K93" s="215"/>
      <c r="L93" s="215"/>
      <c r="M93" s="215"/>
      <c r="N93" s="215"/>
      <c r="O93" s="215"/>
    </row>
  </sheetData>
  <sheetProtection/>
  <mergeCells count="14">
    <mergeCell ref="A74:A76"/>
    <mergeCell ref="A69:A71"/>
    <mergeCell ref="A39:A41"/>
    <mergeCell ref="A64:A66"/>
    <mergeCell ref="A59:A61"/>
    <mergeCell ref="A49:A53"/>
    <mergeCell ref="A44:A48"/>
    <mergeCell ref="A9:A13"/>
    <mergeCell ref="A34:A36"/>
    <mergeCell ref="A54:A56"/>
    <mergeCell ref="A29:A31"/>
    <mergeCell ref="A24:A26"/>
    <mergeCell ref="A19:A21"/>
    <mergeCell ref="A14:A16"/>
  </mergeCells>
  <printOptions/>
  <pageMargins left="0.75" right="0.75" top="0.33" bottom="0.49" header="0.2" footer="0.2"/>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2017-07-04T04:08:02Z</cp:lastPrinted>
  <dcterms:created xsi:type="dcterms:W3CDTF">2006-05-02T07:06:59Z</dcterms:created>
  <dcterms:modified xsi:type="dcterms:W3CDTF">2017-07-04T04:21:12Z</dcterms:modified>
  <cp:category/>
  <cp:version/>
  <cp:contentType/>
  <cp:contentStatus/>
</cp:coreProperties>
</file>