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115" windowHeight="6780" tabRatio="852" activeTab="1"/>
  </bookViews>
  <sheets>
    <sheet name="INDEX" sheetId="1" r:id="rId1"/>
    <sheet name="1 年度別" sheetId="2" r:id="rId2"/>
    <sheet name="2 利用関係別(R5年度) " sheetId="3" r:id="rId3"/>
    <sheet name="3 利用関係別(R4年度) " sheetId="4" r:id="rId4"/>
    <sheet name="4 各地域" sheetId="5" r:id="rId5"/>
    <sheet name="5 県北" sheetId="6" r:id="rId6"/>
    <sheet name="6 県央" sheetId="7" r:id="rId7"/>
    <sheet name="7 鹿行" sheetId="8" r:id="rId8"/>
    <sheet name="8 県南" sheetId="9" r:id="rId9"/>
    <sheet name="9 県西" sheetId="10" r:id="rId10"/>
    <sheet name="10 資金別" sheetId="11" r:id="rId11"/>
    <sheet name="11 持家" sheetId="12" r:id="rId12"/>
  </sheets>
  <definedNames>
    <definedName name="_xlnm.Print_Area" localSheetId="1">'1 年度別'!$A$1:$K$30</definedName>
    <definedName name="_xlnm.Print_Area" localSheetId="10">'10 資金別'!$A$1:$O$40</definedName>
    <definedName name="_xlnm.Print_Area" localSheetId="11">'11 持家'!$A$1:$P$17</definedName>
    <definedName name="_xlnm.Print_Area" localSheetId="2">'2 利用関係別(R5年度) '!$A$1:$P$99</definedName>
    <definedName name="_xlnm.Print_Area" localSheetId="3">'3 利用関係別(R4年度) '!$A$1:$Q$100</definedName>
    <definedName name="_xlnm.Print_Area" localSheetId="4">'4 各地域'!$A$1:$O$36</definedName>
    <definedName name="_xlnm.Print_Area" localSheetId="5">'5 県北'!$A$1:$O$34</definedName>
    <definedName name="_xlnm.Print_Area" localSheetId="6">'6 県央'!$A$1:$O$34</definedName>
    <definedName name="_xlnm.Print_Area" localSheetId="7">'7 鹿行'!$A$1:$O$34</definedName>
    <definedName name="_xlnm.Print_Area" localSheetId="8">'8 県南'!$A$1:$O$59</definedName>
    <definedName name="_xlnm.Print_Area" localSheetId="9">'9 県西'!$A$1:$O$44</definedName>
    <definedName name="_xlnm.Print_Area" localSheetId="0">'INDEX'!$A$1:$N$37</definedName>
  </definedNames>
  <calcPr fullCalcOnLoad="1"/>
</workbook>
</file>

<file path=xl/sharedStrings.xml><?xml version="1.0" encoding="utf-8"?>
<sst xmlns="http://schemas.openxmlformats.org/spreadsheetml/2006/main" count="924" uniqueCount="211">
  <si>
    <t>( 単位 ： 戸 ）</t>
  </si>
  <si>
    <t>４月</t>
  </si>
  <si>
    <t>５月</t>
  </si>
  <si>
    <t>６月</t>
  </si>
  <si>
    <t>７月</t>
  </si>
  <si>
    <t>８月</t>
  </si>
  <si>
    <t>９月</t>
  </si>
  <si>
    <t>１０月</t>
  </si>
  <si>
    <t>１１月</t>
  </si>
  <si>
    <t>１２月</t>
  </si>
  <si>
    <t>１月</t>
  </si>
  <si>
    <t>２月</t>
  </si>
  <si>
    <t>３月</t>
  </si>
  <si>
    <t>計</t>
  </si>
  <si>
    <t>構成比</t>
  </si>
  <si>
    <t>木造プレハブ</t>
  </si>
  <si>
    <t>非木造</t>
  </si>
  <si>
    <t>茨城県利用関係別着工統計</t>
  </si>
  <si>
    <t>全数</t>
  </si>
  <si>
    <t>持</t>
  </si>
  <si>
    <t>木造</t>
  </si>
  <si>
    <t>家</t>
  </si>
  <si>
    <t>貸</t>
  </si>
  <si>
    <t>給</t>
  </si>
  <si>
    <t>与</t>
  </si>
  <si>
    <t>（共同建）</t>
  </si>
  <si>
    <t>分</t>
  </si>
  <si>
    <t>譲</t>
  </si>
  <si>
    <t>　構成比</t>
  </si>
  <si>
    <t>合</t>
  </si>
  <si>
    <t>（※共同建は内数）</t>
  </si>
  <si>
    <t>茨城県利用関係別着工統計（対前年度比率）</t>
  </si>
  <si>
    <t>今年度</t>
  </si>
  <si>
    <t>昨年度</t>
  </si>
  <si>
    <t>前年同月比</t>
  </si>
  <si>
    <t>(共同建)</t>
  </si>
  <si>
    <t>茨城県年度別住宅着工戸数</t>
  </si>
  <si>
    <t>持家数</t>
  </si>
  <si>
    <t>貸家数</t>
  </si>
  <si>
    <t>給与住宅数</t>
  </si>
  <si>
    <t>分譲住宅数</t>
  </si>
  <si>
    <t>総着工数</t>
  </si>
  <si>
    <t>茨城県各地域利用関係別着工統計</t>
  </si>
  <si>
    <t>地域</t>
  </si>
  <si>
    <t>利用別</t>
  </si>
  <si>
    <t>合計</t>
  </si>
  <si>
    <t>県北</t>
  </si>
  <si>
    <t>総数</t>
  </si>
  <si>
    <t>持家</t>
  </si>
  <si>
    <t>貸家</t>
  </si>
  <si>
    <t>分譲住宅</t>
  </si>
  <si>
    <t>県央</t>
  </si>
  <si>
    <t>鹿行</t>
  </si>
  <si>
    <t>県南</t>
  </si>
  <si>
    <t>県西</t>
  </si>
  <si>
    <t>北茨城市</t>
  </si>
  <si>
    <t>常陸太田市</t>
  </si>
  <si>
    <t>下妻市</t>
  </si>
  <si>
    <t>持    家</t>
  </si>
  <si>
    <t>貸    家</t>
  </si>
  <si>
    <t>給与住宅</t>
  </si>
  <si>
    <t>公営住宅</t>
  </si>
  <si>
    <t>その他</t>
  </si>
  <si>
    <t>２×４</t>
  </si>
  <si>
    <t>在来木造住宅以外</t>
  </si>
  <si>
    <t>知りたい情報のボタンを押してください。</t>
  </si>
  <si>
    <t>【語句の説明】</t>
  </si>
  <si>
    <t>持家</t>
  </si>
  <si>
    <t>建築主が自分で居住する目的で建築するもの</t>
  </si>
  <si>
    <t>貸家</t>
  </si>
  <si>
    <t>建築主が賃貸する目的で建築するもの</t>
  </si>
  <si>
    <t>給与住宅</t>
  </si>
  <si>
    <t>会社、官公署、学校等がその社員、職員、教員等を居住させる目的で建築するもの</t>
  </si>
  <si>
    <t>分譲住宅</t>
  </si>
  <si>
    <t>建て売り又は分譲の目的で建築するもの</t>
  </si>
  <si>
    <t>民間資金のみで建てた住宅</t>
  </si>
  <si>
    <t>公営住宅法に基づいて、国から補助を受けた住宅及び住宅地区改良法により建てた住宅</t>
  </si>
  <si>
    <t>日立市</t>
  </si>
  <si>
    <t>常陸大宮市</t>
  </si>
  <si>
    <t>那珂市</t>
  </si>
  <si>
    <t>小美玉市</t>
  </si>
  <si>
    <t>潮来市</t>
  </si>
  <si>
    <t>守谷市</t>
  </si>
  <si>
    <t>稲敷市</t>
  </si>
  <si>
    <t>かすみがうら市</t>
  </si>
  <si>
    <t>つくばみらい市</t>
  </si>
  <si>
    <t>筑西市</t>
  </si>
  <si>
    <t>坂東市</t>
  </si>
  <si>
    <t>茨城県　資金別住宅着工戸数</t>
  </si>
  <si>
    <t xml:space="preserve">７月 </t>
  </si>
  <si>
    <t>１１月　</t>
  </si>
  <si>
    <t>総　計</t>
  </si>
  <si>
    <t>都市再生機構建設住宅</t>
  </si>
  <si>
    <t>住宅金融支援機構融資住宅</t>
  </si>
  <si>
    <t>鹿嶋市</t>
  </si>
  <si>
    <t>参考）特定行政庁を除く</t>
  </si>
  <si>
    <t>４月</t>
  </si>
  <si>
    <t>5月</t>
  </si>
  <si>
    <t>6月</t>
  </si>
  <si>
    <t>7月</t>
  </si>
  <si>
    <t>8月</t>
  </si>
  <si>
    <t>9月</t>
  </si>
  <si>
    <t>10月</t>
  </si>
  <si>
    <t>11月</t>
  </si>
  <si>
    <t>12月</t>
  </si>
  <si>
    <t>1月</t>
  </si>
  <si>
    <t>2月</t>
  </si>
  <si>
    <t>3月</t>
  </si>
  <si>
    <t>合計</t>
  </si>
  <si>
    <t>地域</t>
  </si>
  <si>
    <t>水戸市</t>
  </si>
  <si>
    <t>土浦市</t>
  </si>
  <si>
    <t xml:space="preserve"> </t>
  </si>
  <si>
    <t>計</t>
  </si>
  <si>
    <t>構成比</t>
  </si>
  <si>
    <t>構成比</t>
  </si>
  <si>
    <t>構成比</t>
  </si>
  <si>
    <t>４月</t>
  </si>
  <si>
    <t xml:space="preserve">      非  木  造</t>
  </si>
  <si>
    <t>計</t>
  </si>
  <si>
    <t>県北</t>
  </si>
  <si>
    <t>神栖市</t>
  </si>
  <si>
    <t>行方市</t>
  </si>
  <si>
    <t>鉾田市</t>
  </si>
  <si>
    <t>桜川市</t>
  </si>
  <si>
    <t>常総市</t>
  </si>
  <si>
    <t>（国及び都道府県から補助を受けて建てた住宅を含む）</t>
  </si>
  <si>
    <t>住宅金融支援機構から融資を受けて建てた住宅</t>
  </si>
  <si>
    <t>（融資額の大小に関係なく一部でも住宅金融支援機構の融資を受けて建てた場合を含む）</t>
  </si>
  <si>
    <t>住宅金融機構</t>
  </si>
  <si>
    <t>都市再生機構</t>
  </si>
  <si>
    <t>都市再生機構が分譲又は賃貸を目的として建てた住宅</t>
  </si>
  <si>
    <t>ひたちなか市</t>
  </si>
  <si>
    <t>高萩市</t>
  </si>
  <si>
    <t>笠間市</t>
  </si>
  <si>
    <t>石岡市</t>
  </si>
  <si>
    <t>取手市</t>
  </si>
  <si>
    <t>牛久市</t>
  </si>
  <si>
    <t>つくば市</t>
  </si>
  <si>
    <t>古河市</t>
  </si>
  <si>
    <t>結城市</t>
  </si>
  <si>
    <t>国土交通省　総合政策局建設統計室公表「住宅着工統計」より作成</t>
  </si>
  <si>
    <t>　（e-Stat（政府統計の総合窓口） &gt; 住宅着工統計：http://www.e-stat.go.jp/SG1/estat/GL08020102.do?_toGL08020102_&amp;tclassID=000001011994&amp;cycleCode=1&amp;requestSender=search）</t>
  </si>
  <si>
    <t>持家</t>
  </si>
  <si>
    <t>昭和60年度
(1985年)</t>
  </si>
  <si>
    <t>昭和61年度
(1986年)</t>
  </si>
  <si>
    <t>昭和62年度
(1987年)</t>
  </si>
  <si>
    <t>昭和63年度
(1988年)</t>
  </si>
  <si>
    <t>平成元年度
(1989年)</t>
  </si>
  <si>
    <t>平成2年度
(1990年)</t>
  </si>
  <si>
    <t>平成3年度
(1991年)</t>
  </si>
  <si>
    <t>平成4年度
(1992年)</t>
  </si>
  <si>
    <t>平成5年度
(1993年)</t>
  </si>
  <si>
    <t>平成6年度
(1994年)</t>
  </si>
  <si>
    <t>平成7年度
(1995年)</t>
  </si>
  <si>
    <t>平成8年度
(1996年)</t>
  </si>
  <si>
    <t>平成9年度
(1997年)</t>
  </si>
  <si>
    <t>平成10年度
(1998年)</t>
  </si>
  <si>
    <t>平成11年度
(1999年)</t>
  </si>
  <si>
    <t>平成12年度
(2000年)</t>
  </si>
  <si>
    <t>平成13年度
(2001年)</t>
  </si>
  <si>
    <t>平成14年度
(2002年)</t>
  </si>
  <si>
    <t>平成15年度
(2003年)</t>
  </si>
  <si>
    <t>平成16年度
(2004年)</t>
  </si>
  <si>
    <t>平成17年度
(2005年)</t>
  </si>
  <si>
    <t>平成18年度
(2006年)</t>
  </si>
  <si>
    <t>平成19年度
(2007年)</t>
  </si>
  <si>
    <t>平成20年度
(2008年)</t>
  </si>
  <si>
    <t>平成21年度
(2009年)</t>
  </si>
  <si>
    <t>平成22年度
(2010年)</t>
  </si>
  <si>
    <t>平成23年度
(2011年)</t>
  </si>
  <si>
    <t>平成24年度
(2012年)</t>
  </si>
  <si>
    <t>平成25年度
(2013年)</t>
  </si>
  <si>
    <t>平成26年度
(2014年)</t>
  </si>
  <si>
    <t>持    家</t>
  </si>
  <si>
    <t>民間資金住宅</t>
  </si>
  <si>
    <t>民間資金住宅</t>
  </si>
  <si>
    <t>公営住宅</t>
  </si>
  <si>
    <t>融資住宅</t>
  </si>
  <si>
    <t>建設住宅</t>
  </si>
  <si>
    <t>平成27年度
(2015年)</t>
  </si>
  <si>
    <t>平成28年度
(2016年)</t>
  </si>
  <si>
    <t>龍ケ崎市</t>
  </si>
  <si>
    <t>特定行政庁を除く</t>
  </si>
  <si>
    <t>平成29年度
(2017年)</t>
  </si>
  <si>
    <t>( 単位 ： 戸 ）</t>
  </si>
  <si>
    <t>平成30年度
(2018年)</t>
  </si>
  <si>
    <t>令和元年度
(2019年)</t>
  </si>
  <si>
    <t>各市利用関係別着工統計</t>
  </si>
  <si>
    <t>各市利用関係別着工統計</t>
  </si>
  <si>
    <t>さらに各地域の市別の住宅着工戸数を知りたいときは下のボタンを押してください。</t>
  </si>
  <si>
    <t>令和2年度
(2020年)</t>
  </si>
  <si>
    <t>本データの住宅着工数は，国土交通省　総務省統計局が整備し、独立行政法人統計センターが運用管理を行っている「住宅着工統計」より作成しています。</t>
  </si>
  <si>
    <t>令和3年度
(2021年)</t>
  </si>
  <si>
    <t>令和4年度
(2022年)</t>
  </si>
  <si>
    <r>
      <t>（</t>
    </r>
    <r>
      <rPr>
        <b/>
        <sz val="14"/>
        <rFont val="ＭＳ Ｐゴシック"/>
        <family val="3"/>
      </rPr>
      <t>令和4年度）</t>
    </r>
  </si>
  <si>
    <r>
      <t>（</t>
    </r>
    <r>
      <rPr>
        <b/>
        <sz val="14"/>
        <rFont val="ＭＳ Ｐゴシック"/>
        <family val="3"/>
      </rPr>
      <t>令和4年度）</t>
    </r>
  </si>
  <si>
    <r>
      <rPr>
        <sz val="10"/>
        <rFont val="ＭＳ Ｐゴシック"/>
        <family val="3"/>
      </rPr>
      <t xml:space="preserve">茨城県 </t>
    </r>
    <r>
      <rPr>
        <b/>
        <u val="single"/>
        <sz val="16"/>
        <rFont val="ＭＳ Ｐゴシック"/>
        <family val="3"/>
      </rPr>
      <t>持家ー戸建新設</t>
    </r>
    <r>
      <rPr>
        <b/>
        <sz val="16"/>
        <rFont val="ＭＳ Ｐゴシック"/>
        <family val="3"/>
      </rPr>
      <t xml:space="preserve"> </t>
    </r>
    <r>
      <rPr>
        <sz val="10"/>
        <rFont val="ＭＳ Ｐゴシック"/>
        <family val="3"/>
      </rPr>
      <t>住宅着工統計</t>
    </r>
  </si>
  <si>
    <t>　　　総　　　数</t>
  </si>
  <si>
    <t>　　　木　　　造</t>
  </si>
  <si>
    <t>在来木造住宅</t>
  </si>
  <si>
    <t>※H29年度より市町村の地域割り振りを変更しています。前年と比較をする際は取り扱いにご留意願います。</t>
  </si>
  <si>
    <t>地域</t>
  </si>
  <si>
    <t>令和5年度
(2023年)</t>
  </si>
  <si>
    <r>
      <t>（</t>
    </r>
    <r>
      <rPr>
        <b/>
        <sz val="14"/>
        <rFont val="ＭＳ Ｐゴシック"/>
        <family val="3"/>
      </rPr>
      <t>令和5年度）</t>
    </r>
  </si>
  <si>
    <r>
      <t>（</t>
    </r>
    <r>
      <rPr>
        <b/>
        <sz val="14"/>
        <rFont val="ＭＳ Ｐゴシック"/>
        <family val="3"/>
      </rPr>
      <t>令和5年度）</t>
    </r>
  </si>
  <si>
    <t/>
  </si>
  <si>
    <t>（令和5年度）</t>
  </si>
  <si>
    <t>茨城県住宅着工データ（令和5年度）</t>
  </si>
  <si>
    <t>（令和5年度）</t>
  </si>
  <si>
    <t>(令和5年度）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</si>
</sst>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quot;SFr.&quot;#,##0;[Red]&quot;SFr.&quot;\-#,##0"/>
    <numFmt numFmtId="178" formatCode="0.0%"/>
    <numFmt numFmtId="179" formatCode="#,##0;&quot;△ &quot;#,##0"/>
    <numFmt numFmtId="180" formatCode="#,##0;[Red]#,##0"/>
    <numFmt numFmtId="181" formatCode="&quot;Yes&quot;;&quot;Yes&quot;;&quot;No&quot;"/>
    <numFmt numFmtId="182" formatCode="&quot;True&quot;;&quot;True&quot;;&quot;False&quot;"/>
    <numFmt numFmtId="183" formatCode="&quot;On&quot;;&quot;On&quot;;&quot;Off&quot;"/>
    <numFmt numFmtId="184" formatCode="[$€-2]\ #,##0.00_);[Red]\([$€-2]\ #,##0.00\)"/>
    <numFmt numFmtId="185" formatCode="###,###,##0;&quot;-&quot;##,###,##0"/>
    <numFmt numFmtId="186" formatCode="\ ###,###,##0;&quot;-&quot;###,###,##0"/>
    <numFmt numFmtId="187" formatCode="\ ###,##0;&quot;-&quot;###,##0"/>
  </numFmts>
  <fonts count="59">
    <font>
      <sz val="11"/>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6"/>
      <name val="ＭＳ Ｐゴシック"/>
      <family val="3"/>
    </font>
    <font>
      <b/>
      <sz val="11"/>
      <name val="ＭＳ Ｐゴシック"/>
      <family val="3"/>
    </font>
    <font>
      <b/>
      <sz val="14"/>
      <name val="ＭＳ Ｐゴシック"/>
      <family val="3"/>
    </font>
    <font>
      <b/>
      <sz val="12"/>
      <name val="ＭＳ Ｐゴシック"/>
      <family val="3"/>
    </font>
    <font>
      <sz val="12"/>
      <name val="ＭＳ Ｐゴシック"/>
      <family val="3"/>
    </font>
    <font>
      <sz val="9"/>
      <name val="ＭＳ Ｐゴシック"/>
      <family val="3"/>
    </font>
    <font>
      <b/>
      <sz val="9"/>
      <name val="ＭＳ Ｐゴシック"/>
      <family val="3"/>
    </font>
    <font>
      <sz val="10"/>
      <name val="ＭＳ Ｐゴシック"/>
      <family val="3"/>
    </font>
    <font>
      <b/>
      <u val="single"/>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53"/>
        <bgColor indexed="64"/>
      </patternFill>
    </fill>
    <fill>
      <patternFill patternType="solid">
        <fgColor indexed="14"/>
        <bgColor indexed="64"/>
      </patternFill>
    </fill>
    <fill>
      <patternFill patternType="solid">
        <fgColor indexed="45"/>
        <bgColor indexed="64"/>
      </patternFill>
    </fill>
    <fill>
      <patternFill patternType="solid">
        <fgColor indexed="46"/>
        <bgColor indexed="64"/>
      </patternFill>
    </fill>
    <fill>
      <patternFill patternType="solid">
        <fgColor indexed="15"/>
        <bgColor indexed="64"/>
      </patternFill>
    </fill>
    <fill>
      <patternFill patternType="solid">
        <fgColor indexed="41"/>
        <bgColor indexed="64"/>
      </patternFill>
    </fill>
    <fill>
      <patternFill patternType="solid">
        <fgColor rgb="FF009999"/>
        <bgColor indexed="64"/>
      </patternFill>
    </fill>
    <fill>
      <patternFill patternType="solid">
        <fgColor indexed="52"/>
        <bgColor indexed="64"/>
      </patternFill>
    </fill>
    <fill>
      <patternFill patternType="solid">
        <fgColor rgb="FFFF9900"/>
        <bgColor indexed="64"/>
      </patternFill>
    </fill>
    <fill>
      <patternFill patternType="solid">
        <fgColor indexed="49"/>
        <bgColor indexed="64"/>
      </patternFill>
    </fill>
    <fill>
      <patternFill patternType="solid">
        <fgColor rgb="FFCCFFCC"/>
        <bgColor indexed="64"/>
      </patternFill>
    </fill>
    <fill>
      <patternFill patternType="solid">
        <fgColor rgb="FFFFCC00"/>
        <bgColor indexed="64"/>
      </patternFill>
    </fill>
  </fills>
  <borders count="27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dashed"/>
    </border>
    <border>
      <left style="thick"/>
      <right style="thin"/>
      <top style="thick"/>
      <bottom>
        <color indexed="63"/>
      </bottom>
    </border>
    <border>
      <left style="thin"/>
      <right style="thin"/>
      <top style="thick"/>
      <bottom>
        <color indexed="63"/>
      </bottom>
    </border>
    <border>
      <left style="thick"/>
      <right style="thin"/>
      <top style="double"/>
      <bottom>
        <color indexed="63"/>
      </bottom>
    </border>
    <border>
      <left style="thick"/>
      <right style="thin"/>
      <top>
        <color indexed="63"/>
      </top>
      <bottom>
        <color indexed="63"/>
      </bottom>
    </border>
    <border>
      <left style="thick"/>
      <right>
        <color indexed="63"/>
      </right>
      <top style="thick"/>
      <bottom style="double"/>
    </border>
    <border>
      <left style="thick"/>
      <right>
        <color indexed="63"/>
      </right>
      <top>
        <color indexed="63"/>
      </top>
      <bottom style="thin"/>
    </border>
    <border>
      <left style="double"/>
      <right style="thin"/>
      <top>
        <color indexed="63"/>
      </top>
      <bottom style="thin"/>
    </border>
    <border>
      <left style="thin"/>
      <right style="thin"/>
      <top>
        <color indexed="63"/>
      </top>
      <bottom style="thin"/>
    </border>
    <border>
      <left style="thick"/>
      <right>
        <color indexed="63"/>
      </right>
      <top style="thin"/>
      <bottom style="thin"/>
    </border>
    <border>
      <left style="double"/>
      <right style="thin"/>
      <top style="thin"/>
      <bottom style="thin"/>
    </border>
    <border>
      <left style="thin"/>
      <right style="thin"/>
      <top style="thin"/>
      <bottom style="thin"/>
    </border>
    <border>
      <left style="thin"/>
      <right style="thick"/>
      <top style="thin"/>
      <bottom style="thin"/>
    </border>
    <border>
      <left style="thick"/>
      <right>
        <color indexed="63"/>
      </right>
      <top style="thin"/>
      <bottom style="double"/>
    </border>
    <border>
      <left style="double"/>
      <right style="thin"/>
      <top style="thin"/>
      <bottom style="double"/>
    </border>
    <border>
      <left style="thin"/>
      <right style="thin"/>
      <top style="thin"/>
      <bottom style="double"/>
    </border>
    <border>
      <left style="thin"/>
      <right style="thick"/>
      <top style="thin"/>
      <bottom style="double"/>
    </border>
    <border>
      <left style="thick"/>
      <right>
        <color indexed="63"/>
      </right>
      <top>
        <color indexed="63"/>
      </top>
      <bottom style="thick"/>
    </border>
    <border>
      <left style="double"/>
      <right style="thin"/>
      <top>
        <color indexed="63"/>
      </top>
      <bottom style="thick"/>
    </border>
    <border>
      <left style="thin"/>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double"/>
      <top style="thick"/>
      <bottom style="double"/>
    </border>
    <border>
      <left style="thick"/>
      <right style="double"/>
      <top style="double"/>
      <bottom style="thin"/>
    </border>
    <border>
      <left style="thin"/>
      <right style="thin"/>
      <top style="double"/>
      <bottom style="thin"/>
    </border>
    <border>
      <left style="thin"/>
      <right style="thin"/>
      <top style="double"/>
      <bottom>
        <color indexed="63"/>
      </bottom>
    </border>
    <border>
      <left style="thick"/>
      <right style="double"/>
      <top style="thin"/>
      <bottom style="thin"/>
    </border>
    <border>
      <left style="thin"/>
      <right>
        <color indexed="63"/>
      </right>
      <top style="thin"/>
      <bottom style="thin"/>
    </border>
    <border>
      <left style="thin"/>
      <right style="thin"/>
      <top style="thin"/>
      <bottom>
        <color indexed="63"/>
      </bottom>
    </border>
    <border>
      <left style="thick"/>
      <right style="double"/>
      <top style="thin"/>
      <bottom style="double"/>
    </border>
    <border>
      <left style="thick"/>
      <right style="double"/>
      <top>
        <color indexed="63"/>
      </top>
      <bottom style="thick"/>
    </border>
    <border>
      <left style="thin"/>
      <right style="thin"/>
      <top style="double"/>
      <bottom style="thick"/>
    </border>
    <border>
      <left style="medium"/>
      <right style="thin"/>
      <top style="medium"/>
      <bottom>
        <color indexed="63"/>
      </bottom>
    </border>
    <border>
      <left style="thin"/>
      <right>
        <color indexed="63"/>
      </right>
      <top style="medium"/>
      <bottom>
        <color indexed="63"/>
      </bottom>
    </border>
    <border>
      <left style="double"/>
      <right style="thin"/>
      <top style="medium"/>
      <bottom>
        <color indexed="63"/>
      </bottom>
    </border>
    <border>
      <left style="thin"/>
      <right style="thin"/>
      <top style="medium"/>
      <bottom>
        <color indexed="63"/>
      </bottom>
    </border>
    <border>
      <left style="thin"/>
      <right style="thin"/>
      <top style="medium"/>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double"/>
    </border>
    <border>
      <left style="medium"/>
      <right style="thin"/>
      <top>
        <color indexed="63"/>
      </top>
      <bottom style="medium"/>
    </border>
    <border>
      <left style="thin"/>
      <right style="double"/>
      <top style="medium"/>
      <bottom>
        <color indexed="63"/>
      </bottom>
    </border>
    <border>
      <left style="double"/>
      <right style="medium"/>
      <top style="medium"/>
      <bottom>
        <color indexed="63"/>
      </bottom>
    </border>
    <border>
      <left style="medium"/>
      <right style="thin"/>
      <top style="medium"/>
      <bottom style="double"/>
    </border>
    <border>
      <left style="thin"/>
      <right>
        <color indexed="63"/>
      </right>
      <top style="medium"/>
      <bottom style="double"/>
    </border>
    <border>
      <left style="double"/>
      <right style="thin"/>
      <top style="medium"/>
      <bottom style="double"/>
    </border>
    <border>
      <left style="thin"/>
      <right style="double"/>
      <top style="medium"/>
      <bottom style="double"/>
    </border>
    <border>
      <left>
        <color indexed="63"/>
      </left>
      <right style="medium"/>
      <top style="medium"/>
      <bottom style="double"/>
    </border>
    <border>
      <left>
        <color indexed="63"/>
      </left>
      <right style="medium"/>
      <top style="medium"/>
      <bottom>
        <color indexed="63"/>
      </bottom>
    </border>
    <border>
      <left>
        <color indexed="63"/>
      </left>
      <right style="thin"/>
      <top style="medium"/>
      <bottom>
        <color indexed="63"/>
      </bottom>
    </border>
    <border>
      <left style="medium"/>
      <right style="double"/>
      <top style="double"/>
      <bottom>
        <color indexed="63"/>
      </bottom>
    </border>
    <border>
      <left style="medium"/>
      <right style="double"/>
      <top>
        <color indexed="63"/>
      </top>
      <bottom>
        <color indexed="63"/>
      </bottom>
    </border>
    <border>
      <left style="thick"/>
      <right style="thin"/>
      <top>
        <color indexed="63"/>
      </top>
      <bottom style="double"/>
    </border>
    <border>
      <left style="thick"/>
      <right style="thin"/>
      <top>
        <color indexed="63"/>
      </top>
      <bottom style="thick"/>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ck"/>
    </border>
    <border>
      <left style="thin"/>
      <right>
        <color indexed="63"/>
      </right>
      <top style="thick"/>
      <bottom style="double"/>
    </border>
    <border>
      <left style="double"/>
      <right style="thin"/>
      <top style="thick"/>
      <bottom style="double"/>
    </border>
    <border>
      <left style="thin"/>
      <right style="thin"/>
      <top style="thick"/>
      <bottom style="double"/>
    </border>
    <border>
      <left style="medium"/>
      <right>
        <color indexed="63"/>
      </right>
      <top style="medium"/>
      <bottom style="double"/>
    </border>
    <border>
      <left>
        <color indexed="63"/>
      </left>
      <right style="double"/>
      <top style="medium"/>
      <bottom style="double"/>
    </border>
    <border>
      <left style="thin"/>
      <right>
        <color indexed="63"/>
      </right>
      <top style="double"/>
      <bottom style="thin"/>
    </border>
    <border>
      <left style="thin"/>
      <right>
        <color indexed="63"/>
      </right>
      <top style="thin"/>
      <bottom style="double"/>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color indexed="63"/>
      </bottom>
    </border>
    <border>
      <left style="thin"/>
      <right>
        <color indexed="63"/>
      </right>
      <top>
        <color indexed="63"/>
      </top>
      <bottom style="double"/>
    </border>
    <border>
      <left style="double"/>
      <right style="double"/>
      <top style="double"/>
      <bottom style="thin"/>
    </border>
    <border>
      <left style="double"/>
      <right style="double"/>
      <top style="thin"/>
      <bottom style="thin"/>
    </border>
    <border>
      <left style="medium"/>
      <right style="double"/>
      <top>
        <color indexed="63"/>
      </top>
      <bottom style="double"/>
    </border>
    <border>
      <left style="double"/>
      <right style="double"/>
      <top style="thin"/>
      <bottom style="double"/>
    </border>
    <border>
      <left style="double"/>
      <right style="double"/>
      <top>
        <color indexed="63"/>
      </top>
      <bottom style="thin"/>
    </border>
    <border>
      <left style="double"/>
      <right style="double"/>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style="thin"/>
      <bottom style="dashed"/>
    </border>
    <border>
      <left style="thin"/>
      <right style="double"/>
      <top>
        <color indexed="63"/>
      </top>
      <bottom style="thin"/>
    </border>
    <border>
      <left style="thin"/>
      <right style="thin"/>
      <top>
        <color indexed="63"/>
      </top>
      <bottom>
        <color indexed="63"/>
      </bottom>
    </border>
    <border>
      <left style="thin"/>
      <right style="double"/>
      <top style="dashed"/>
      <bottom style="dashed"/>
    </border>
    <border>
      <left style="thin"/>
      <right style="double"/>
      <top style="thin"/>
      <bottom>
        <color indexed="63"/>
      </bottom>
    </border>
    <border>
      <left style="thin"/>
      <right style="double"/>
      <top style="thin"/>
      <bottom style="dashed"/>
    </border>
    <border>
      <left style="thin"/>
      <right style="thin"/>
      <top>
        <color indexed="63"/>
      </top>
      <bottom style="double"/>
    </border>
    <border>
      <left style="thin"/>
      <right style="double"/>
      <top style="dashed"/>
      <bottom style="double"/>
    </border>
    <border>
      <left style="thin"/>
      <right style="double"/>
      <top>
        <color indexed="63"/>
      </top>
      <bottom>
        <color indexed="63"/>
      </bottom>
    </border>
    <border>
      <left style="thin"/>
      <right style="double"/>
      <top>
        <color indexed="63"/>
      </top>
      <bottom style="thick"/>
    </border>
    <border>
      <left style="thin"/>
      <right>
        <color indexed="63"/>
      </right>
      <top style="thick"/>
      <bottom style="thick"/>
    </border>
    <border>
      <left style="double"/>
      <right style="thin"/>
      <top style="double"/>
      <bottom style="thin"/>
    </border>
    <border>
      <left style="double"/>
      <right style="medium"/>
      <top style="double"/>
      <bottom style="thin"/>
    </border>
    <border>
      <left style="double"/>
      <right style="medium"/>
      <top>
        <color indexed="63"/>
      </top>
      <bottom style="thin"/>
    </border>
    <border>
      <left style="double"/>
      <right style="medium"/>
      <top>
        <color indexed="63"/>
      </top>
      <bottom>
        <color indexed="63"/>
      </bottom>
    </border>
    <border>
      <left style="double"/>
      <right style="medium"/>
      <top style="thin"/>
      <bottom style="double"/>
    </border>
    <border>
      <left>
        <color indexed="63"/>
      </left>
      <right style="medium"/>
      <top style="double"/>
      <bottom style="thin"/>
    </border>
    <border>
      <left>
        <color indexed="63"/>
      </left>
      <right style="medium"/>
      <top style="thin"/>
      <bottom style="thin"/>
    </border>
    <border>
      <left style="double"/>
      <right style="thin"/>
      <top>
        <color indexed="63"/>
      </top>
      <bottom style="medium"/>
    </border>
    <border>
      <left style="double"/>
      <right style="medium"/>
      <top style="thin"/>
      <bottom style="thin"/>
    </border>
    <border>
      <left style="double"/>
      <right style="medium"/>
      <top style="thin"/>
      <bottom>
        <color indexed="63"/>
      </bottom>
    </border>
    <border>
      <left style="double"/>
      <right style="medium"/>
      <top style="thin"/>
      <bottom style="medium"/>
    </border>
    <border>
      <left style="thin"/>
      <right>
        <color indexed="63"/>
      </right>
      <top style="double"/>
      <bottom style="double"/>
    </border>
    <border>
      <left style="thin"/>
      <right style="thin"/>
      <top style="double"/>
      <bottom style="medium"/>
    </border>
    <border>
      <left style="thin"/>
      <right>
        <color indexed="63"/>
      </right>
      <top style="dashed"/>
      <bottom style="thin"/>
    </border>
    <border>
      <left style="thin"/>
      <right>
        <color indexed="63"/>
      </right>
      <top style="thin"/>
      <bottom style="dashed"/>
    </border>
    <border>
      <left style="thin"/>
      <right style="thick"/>
      <top>
        <color indexed="63"/>
      </top>
      <bottom style="thin"/>
    </border>
    <border>
      <left style="thick"/>
      <right>
        <color indexed="63"/>
      </right>
      <top style="double"/>
      <bottom style="thin"/>
    </border>
    <border>
      <left style="thin"/>
      <right style="thick"/>
      <top style="double"/>
      <bottom>
        <color indexed="63"/>
      </bottom>
    </border>
    <border>
      <left style="thin"/>
      <right style="thick"/>
      <top style="thin"/>
      <bottom>
        <color indexed="63"/>
      </bottom>
    </border>
    <border>
      <left style="thin"/>
      <right>
        <color indexed="63"/>
      </right>
      <top>
        <color indexed="63"/>
      </top>
      <bottom style="thick"/>
    </border>
    <border>
      <left style="double"/>
      <right style="thick"/>
      <top style="thick"/>
      <bottom>
        <color indexed="63"/>
      </bottom>
    </border>
    <border>
      <left style="thin"/>
      <right style="thick"/>
      <top style="thick"/>
      <bottom style="double"/>
    </border>
    <border>
      <left>
        <color indexed="63"/>
      </left>
      <right>
        <color indexed="63"/>
      </right>
      <top style="thick"/>
      <bottom style="double"/>
    </border>
    <border>
      <left style="double"/>
      <right>
        <color indexed="63"/>
      </right>
      <top style="thin"/>
      <bottom style="thin"/>
    </border>
    <border>
      <left style="double"/>
      <right>
        <color indexed="63"/>
      </right>
      <top>
        <color indexed="63"/>
      </top>
      <bottom style="thin"/>
    </border>
    <border>
      <left style="double"/>
      <right>
        <color indexed="63"/>
      </right>
      <top style="double"/>
      <bottom style="thin"/>
    </border>
    <border>
      <left style="double"/>
      <right style="thin"/>
      <top style="double"/>
      <bottom>
        <color indexed="63"/>
      </bottom>
    </border>
    <border>
      <left style="double"/>
      <right style="thin"/>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thin"/>
      <bottom>
        <color indexed="63"/>
      </bottom>
    </border>
    <border>
      <left style="double"/>
      <right>
        <color indexed="63"/>
      </right>
      <top style="thin"/>
      <bottom style="double"/>
    </border>
    <border>
      <left style="double"/>
      <right>
        <color indexed="63"/>
      </right>
      <top>
        <color indexed="63"/>
      </top>
      <bottom style="medium"/>
    </border>
    <border>
      <left>
        <color indexed="63"/>
      </left>
      <right style="medium"/>
      <top style="thin"/>
      <bottom style="double"/>
    </border>
    <border>
      <left style="double"/>
      <right style="double"/>
      <top style="thin"/>
      <bottom style="medium"/>
    </border>
    <border>
      <left style="thin"/>
      <right style="double"/>
      <top style="thick"/>
      <bottom style="dashed"/>
    </border>
    <border>
      <left style="thin"/>
      <right style="double"/>
      <top style="dashed"/>
      <bottom style="thin"/>
    </border>
    <border>
      <left style="thin"/>
      <right style="double"/>
      <top>
        <color indexed="63"/>
      </top>
      <bottom style="dashed"/>
    </border>
    <border>
      <left style="thin"/>
      <right style="double"/>
      <top style="double"/>
      <bottom>
        <color indexed="63"/>
      </bottom>
    </border>
    <border>
      <left style="thin"/>
      <right style="double"/>
      <top style="double"/>
      <bottom style="dashed"/>
    </border>
    <border>
      <left style="thin"/>
      <right style="double"/>
      <top>
        <color indexed="63"/>
      </top>
      <bottom style="double"/>
    </border>
    <border>
      <left style="thin"/>
      <right style="double"/>
      <top style="thin"/>
      <bottom style="thin"/>
    </border>
    <border>
      <left style="thin"/>
      <right style="double"/>
      <top style="thin"/>
      <bottom style="double"/>
    </border>
    <border>
      <left style="thin"/>
      <right style="double"/>
      <top style="double"/>
      <bottom style="thin"/>
    </border>
    <border>
      <left style="thin"/>
      <right>
        <color indexed="63"/>
      </right>
      <top style="double"/>
      <bottom>
        <color indexed="63"/>
      </bottom>
    </border>
    <border>
      <left style="double"/>
      <right style="double"/>
      <top style="double"/>
      <bottom>
        <color indexed="63"/>
      </bottom>
    </border>
    <border>
      <left style="double"/>
      <right style="double"/>
      <top style="dashed"/>
      <bottom style="dashed"/>
    </border>
    <border>
      <left style="double"/>
      <right style="double"/>
      <top>
        <color indexed="63"/>
      </top>
      <bottom style="double"/>
    </border>
    <border>
      <left style="double"/>
      <right style="double"/>
      <top>
        <color indexed="63"/>
      </top>
      <bottom>
        <color indexed="63"/>
      </bottom>
    </border>
    <border>
      <left style="double"/>
      <right style="double"/>
      <top style="thin"/>
      <bottom style="dashed"/>
    </border>
    <border>
      <left style="double"/>
      <right style="double"/>
      <top style="dashed"/>
      <bottom style="thin"/>
    </border>
    <border>
      <left style="double"/>
      <right style="thick"/>
      <top style="thick"/>
      <bottom style="double"/>
    </border>
    <border>
      <left>
        <color indexed="63"/>
      </left>
      <right style="thin"/>
      <top style="thick"/>
      <bottom style="double"/>
    </border>
    <border>
      <left>
        <color indexed="63"/>
      </left>
      <right style="thin"/>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thin"/>
      <bottom style="double"/>
    </border>
    <border>
      <left>
        <color indexed="63"/>
      </left>
      <right style="thin"/>
      <top>
        <color indexed="63"/>
      </top>
      <bottom style="thick"/>
    </border>
    <border>
      <left>
        <color indexed="63"/>
      </left>
      <right style="thick"/>
      <top style="thick"/>
      <bottom style="double"/>
    </border>
    <border>
      <left>
        <color indexed="63"/>
      </left>
      <right style="thick"/>
      <top style="double"/>
      <bottom>
        <color indexed="63"/>
      </bottom>
    </border>
    <border>
      <left>
        <color indexed="63"/>
      </left>
      <right style="thick"/>
      <top style="thin"/>
      <bottom style="thin"/>
    </border>
    <border>
      <left>
        <color indexed="63"/>
      </left>
      <right style="thick"/>
      <top style="thin"/>
      <bottom>
        <color indexed="63"/>
      </bottom>
    </border>
    <border>
      <left>
        <color indexed="63"/>
      </left>
      <right style="thick"/>
      <top style="thin"/>
      <bottom style="double"/>
    </border>
    <border>
      <left style="double"/>
      <right style="thick"/>
      <top style="double"/>
      <bottom style="dashed"/>
    </border>
    <border>
      <left style="double"/>
      <right style="thick"/>
      <top>
        <color indexed="63"/>
      </top>
      <bottom style="thin"/>
    </border>
    <border>
      <left style="double"/>
      <right style="thick"/>
      <top style="thin"/>
      <bottom style="dotted"/>
    </border>
    <border>
      <left style="double"/>
      <right style="thick"/>
      <top style="dotted"/>
      <bottom style="thin"/>
    </border>
    <border>
      <left style="double"/>
      <right style="thick"/>
      <top>
        <color indexed="63"/>
      </top>
      <bottom style="dotted"/>
    </border>
    <border>
      <left style="double"/>
      <right style="thick"/>
      <top style="dashed"/>
      <bottom style="double"/>
    </border>
    <border>
      <left style="double"/>
      <right style="thick"/>
      <top style="double"/>
      <bottom style="dotted"/>
    </border>
    <border>
      <left style="double"/>
      <right style="thick"/>
      <top style="dashed"/>
      <bottom style="thin"/>
    </border>
    <border>
      <left style="double"/>
      <right style="thick"/>
      <top style="dotted"/>
      <bottom style="double"/>
    </border>
    <border>
      <left style="double"/>
      <right style="thick"/>
      <top style="dashed"/>
      <bottom>
        <color indexed="63"/>
      </bottom>
    </border>
    <border>
      <left style="double"/>
      <right style="thick"/>
      <top style="thin"/>
      <bottom style="dashed"/>
    </border>
    <border>
      <left style="double"/>
      <right style="thick"/>
      <top>
        <color indexed="63"/>
      </top>
      <bottom style="double"/>
    </border>
    <border>
      <left style="double"/>
      <right style="thick"/>
      <top style="double"/>
      <bottom style="thin"/>
    </border>
    <border>
      <left style="double"/>
      <right style="thick"/>
      <top>
        <color indexed="63"/>
      </top>
      <bottom>
        <color indexed="63"/>
      </bottom>
    </border>
    <border>
      <left style="double"/>
      <right style="thick"/>
      <top>
        <color indexed="63"/>
      </top>
      <bottom style="dashed"/>
    </border>
    <border>
      <left style="double"/>
      <right style="thick"/>
      <top>
        <color indexed="63"/>
      </top>
      <bottom style="thick"/>
    </border>
    <border>
      <left style="double"/>
      <right style="thick"/>
      <top style="dotted"/>
      <bottom style="dotted"/>
    </border>
    <border>
      <left style="double"/>
      <right style="thick"/>
      <top style="dashed"/>
      <bottom style="dashed"/>
    </border>
    <border>
      <left style="double"/>
      <right style="thick"/>
      <top style="thin"/>
      <bottom>
        <color indexed="63"/>
      </bottom>
    </border>
    <border>
      <left style="double"/>
      <right style="thick"/>
      <top style="double"/>
      <bottom>
        <color indexed="63"/>
      </bottom>
    </border>
    <border>
      <left style="double"/>
      <right style="thick"/>
      <top style="dashed"/>
      <bottom style="dotted"/>
    </border>
    <border>
      <left style="double"/>
      <right style="thick"/>
      <top style="thin"/>
      <bottom style="thin"/>
    </border>
    <border>
      <left>
        <color indexed="63"/>
      </left>
      <right style="thick"/>
      <top style="thin"/>
      <bottom style="dashed"/>
    </border>
    <border>
      <left>
        <color indexed="63"/>
      </left>
      <right style="thick"/>
      <top>
        <color indexed="63"/>
      </top>
      <bottom style="thin"/>
    </border>
    <border>
      <left>
        <color indexed="63"/>
      </left>
      <right style="thick"/>
      <top style="dashed"/>
      <bottom style="dashed"/>
    </border>
    <border>
      <left>
        <color indexed="63"/>
      </left>
      <right style="thick"/>
      <top>
        <color indexed="63"/>
      </top>
      <bottom style="double"/>
    </border>
    <border>
      <left>
        <color indexed="63"/>
      </left>
      <right style="thick"/>
      <top style="double"/>
      <bottom style="dashed"/>
    </border>
    <border>
      <left>
        <color indexed="63"/>
      </left>
      <right style="thick"/>
      <top>
        <color indexed="63"/>
      </top>
      <bottom style="thick"/>
    </border>
    <border>
      <left style="double"/>
      <right style="thin"/>
      <top style="dashed"/>
      <bottom style="dashed"/>
    </border>
    <border>
      <left style="thin"/>
      <right style="thin"/>
      <top style="dashed"/>
      <bottom style="dashed"/>
    </border>
    <border>
      <left>
        <color indexed="63"/>
      </left>
      <right style="thin"/>
      <top>
        <color indexed="63"/>
      </top>
      <bottom style="thin"/>
    </border>
    <border>
      <left style="thin"/>
      <right style="thin"/>
      <top style="thin"/>
      <bottom style="dashed"/>
    </border>
    <border>
      <left>
        <color indexed="63"/>
      </left>
      <right>
        <color indexed="63"/>
      </right>
      <top style="dashed"/>
      <bottom style="dashed"/>
    </border>
    <border>
      <left style="thin"/>
      <right>
        <color indexed="63"/>
      </right>
      <top style="dashed"/>
      <bottom style="dashed"/>
    </border>
    <border>
      <left>
        <color indexed="63"/>
      </left>
      <right>
        <color indexed="63"/>
      </right>
      <top>
        <color indexed="63"/>
      </top>
      <bottom style="double"/>
    </border>
    <border>
      <left style="thin"/>
      <right style="thin"/>
      <top style="dashed"/>
      <bottom style="double"/>
    </border>
    <border>
      <left style="thin"/>
      <right>
        <color indexed="63"/>
      </right>
      <top style="dashed"/>
      <bottom style="double"/>
    </border>
    <border>
      <left style="thin"/>
      <right style="thin"/>
      <top style="double"/>
      <bottom style="dotted"/>
    </border>
    <border>
      <left style="thin"/>
      <right>
        <color indexed="63"/>
      </right>
      <top style="double"/>
      <bottom style="dotted"/>
    </border>
    <border>
      <left>
        <color indexed="63"/>
      </left>
      <right style="thin"/>
      <top>
        <color indexed="63"/>
      </top>
      <bottom>
        <color indexed="63"/>
      </bottom>
    </border>
    <border>
      <left>
        <color indexed="63"/>
      </left>
      <right style="thin"/>
      <top style="dashed"/>
      <bottom style="dashed"/>
    </border>
    <border>
      <left style="double"/>
      <right>
        <color indexed="63"/>
      </right>
      <top style="dashed"/>
      <bottom style="thin"/>
    </border>
    <border>
      <left style="thin"/>
      <right style="thin"/>
      <top style="dashed"/>
      <bottom style="thin"/>
    </border>
    <border>
      <left style="thin"/>
      <right>
        <color indexed="63"/>
      </right>
      <top style="double"/>
      <bottom style="dashed"/>
    </border>
    <border>
      <left style="thin"/>
      <right style="thin"/>
      <top style="double"/>
      <bottom style="dashed"/>
    </border>
    <border>
      <left style="thin"/>
      <right>
        <color indexed="63"/>
      </right>
      <top>
        <color indexed="63"/>
      </top>
      <bottom style="dashed"/>
    </border>
    <border>
      <left style="thin"/>
      <right style="thin"/>
      <top>
        <color indexed="63"/>
      </top>
      <bottom style="dashed"/>
    </border>
    <border>
      <left style="double"/>
      <right>
        <color indexed="63"/>
      </right>
      <top style="thin"/>
      <bottom style="dashed"/>
    </border>
    <border>
      <left style="double"/>
      <right>
        <color indexed="63"/>
      </right>
      <top style="dashed"/>
      <bottom style="dashed"/>
    </border>
    <border>
      <left style="double"/>
      <right>
        <color indexed="63"/>
      </right>
      <top style="thin"/>
      <bottom style="dotted"/>
    </border>
    <border>
      <left style="thin"/>
      <right style="thin"/>
      <top style="thin"/>
      <bottom style="dotted"/>
    </border>
    <border>
      <left style="thin"/>
      <right style="double"/>
      <top style="thin"/>
      <bottom style="dotted"/>
    </border>
    <border>
      <left style="double"/>
      <right>
        <color indexed="63"/>
      </right>
      <top>
        <color indexed="63"/>
      </top>
      <bottom style="dotted"/>
    </border>
    <border>
      <left style="thin"/>
      <right style="thin"/>
      <top>
        <color indexed="63"/>
      </top>
      <bottom style="dotted"/>
    </border>
    <border>
      <left style="thin"/>
      <right style="double"/>
      <top>
        <color indexed="63"/>
      </top>
      <bottom style="dotted"/>
    </border>
    <border>
      <left style="double"/>
      <right>
        <color indexed="63"/>
      </right>
      <top>
        <color indexed="63"/>
      </top>
      <bottom style="thick"/>
    </border>
    <border>
      <left style="double"/>
      <right style="medium"/>
      <top style="double"/>
      <bottom>
        <color indexed="63"/>
      </bottom>
    </border>
    <border>
      <left>
        <color indexed="63"/>
      </left>
      <right style="medium"/>
      <top>
        <color indexed="63"/>
      </top>
      <bottom style="medium"/>
    </border>
    <border>
      <left style="thin"/>
      <right style="thin"/>
      <top style="dashed"/>
      <bottom style="dotted"/>
    </border>
    <border>
      <left style="double"/>
      <right style="thin"/>
      <top>
        <color indexed="63"/>
      </top>
      <bottom>
        <color indexed="63"/>
      </bottom>
    </border>
    <border>
      <left style="double"/>
      <right style="thin"/>
      <top style="thin"/>
      <bottom style="dashed"/>
    </border>
    <border>
      <left style="double"/>
      <right style="thin"/>
      <top>
        <color indexed="63"/>
      </top>
      <bottom style="double"/>
    </border>
    <border>
      <left style="double"/>
      <right style="thin"/>
      <top style="dashed"/>
      <bottom style="thin"/>
    </border>
    <border>
      <left style="double"/>
      <right style="thin"/>
      <top style="dashed"/>
      <bottom style="double"/>
    </border>
    <border>
      <left style="thin"/>
      <right style="thin"/>
      <top style="dotted"/>
      <bottom style="thin"/>
    </border>
    <border>
      <left style="thin"/>
      <right style="double"/>
      <top style="dotted"/>
      <bottom style="thin"/>
    </border>
    <border>
      <left style="thin"/>
      <right style="double"/>
      <top style="thick"/>
      <bottom style="double"/>
    </border>
    <border>
      <left style="double"/>
      <right style="medium"/>
      <top>
        <color indexed="63"/>
      </top>
      <bottom style="medium"/>
    </border>
    <border>
      <left>
        <color indexed="63"/>
      </left>
      <right>
        <color indexed="63"/>
      </right>
      <top style="medium"/>
      <bottom>
        <color indexed="63"/>
      </bottom>
    </border>
    <border>
      <left style="thin"/>
      <right>
        <color indexed="63"/>
      </right>
      <top style="double"/>
      <bottom style="medium"/>
    </border>
    <border>
      <left style="double"/>
      <right style="medium"/>
      <top style="medium"/>
      <bottom style="double"/>
    </border>
    <border>
      <left style="double"/>
      <right style="medium"/>
      <top style="double"/>
      <bottom style="double"/>
    </border>
    <border>
      <left style="double"/>
      <right style="medium"/>
      <top>
        <color indexed="63"/>
      </top>
      <bottom style="double"/>
    </border>
    <border>
      <left style="double"/>
      <right style="thin"/>
      <top style="thin"/>
      <bottom style="thick"/>
    </border>
    <border>
      <left style="thin"/>
      <right style="thin"/>
      <top style="thin"/>
      <bottom style="thick"/>
    </border>
    <border>
      <left style="thin"/>
      <right style="double"/>
      <top style="thin"/>
      <bottom style="thick"/>
    </border>
    <border>
      <left style="double"/>
      <right style="medium"/>
      <top style="dashed"/>
      <bottom style="thin"/>
    </border>
    <border>
      <left style="double"/>
      <right style="medium"/>
      <top style="thin"/>
      <bottom style="dashed"/>
    </border>
    <border>
      <left style="medium"/>
      <right>
        <color indexed="63"/>
      </right>
      <top style="thin"/>
      <bottom style="dashed"/>
    </border>
    <border>
      <left style="thin"/>
      <right>
        <color indexed="63"/>
      </right>
      <top>
        <color indexed="63"/>
      </top>
      <bottom style="medium"/>
    </border>
    <border>
      <left style="thin"/>
      <right>
        <color indexed="63"/>
      </right>
      <top style="medium"/>
      <bottom style="medium"/>
    </border>
    <border>
      <left style="thin"/>
      <right style="thin"/>
      <top style="medium"/>
      <bottom style="medium"/>
    </border>
    <border>
      <left style="double"/>
      <right style="medium"/>
      <top style="medium"/>
      <bottom style="medium"/>
    </border>
    <border>
      <left>
        <color indexed="63"/>
      </left>
      <right style="double"/>
      <top style="double"/>
      <bottom style="thin"/>
    </border>
    <border>
      <left>
        <color indexed="63"/>
      </left>
      <right style="double"/>
      <top style="thin"/>
      <bottom style="thin"/>
    </border>
    <border>
      <left>
        <color indexed="63"/>
      </left>
      <right style="double"/>
      <top style="thin"/>
      <bottom style="double"/>
    </border>
    <border>
      <left style="double"/>
      <right>
        <color indexed="63"/>
      </right>
      <top>
        <color indexed="63"/>
      </top>
      <bottom style="double"/>
    </border>
    <border>
      <left style="double"/>
      <right>
        <color indexed="63"/>
      </right>
      <top>
        <color indexed="63"/>
      </top>
      <bottom>
        <color indexed="63"/>
      </bottom>
    </border>
    <border>
      <left style="double"/>
      <right style="double"/>
      <top style="double"/>
      <bottom style="double"/>
    </border>
    <border>
      <left style="double"/>
      <right>
        <color indexed="63"/>
      </right>
      <top style="thin"/>
      <bottom>
        <color indexed="63"/>
      </bottom>
    </border>
    <border>
      <left style="double"/>
      <right>
        <color indexed="63"/>
      </right>
      <top style="thin"/>
      <bottom style="medium"/>
    </border>
    <border>
      <left style="thin"/>
      <right style="thin"/>
      <top style="dotted"/>
      <bottom>
        <color indexed="63"/>
      </bottom>
    </border>
    <border>
      <left style="double"/>
      <right style="thin"/>
      <top style="dashed"/>
      <bottom>
        <color indexed="63"/>
      </bottom>
    </border>
    <border>
      <left style="thin"/>
      <right style="thin"/>
      <top style="dashed"/>
      <bottom>
        <color indexed="63"/>
      </bottom>
    </border>
    <border>
      <left style="double"/>
      <right style="dashed"/>
      <top style="dashed"/>
      <bottom style="thin"/>
    </border>
    <border>
      <left style="dashed"/>
      <right style="thin"/>
      <top style="dashed"/>
      <bottom style="thin"/>
    </border>
    <border>
      <left style="medium"/>
      <right>
        <color indexed="63"/>
      </right>
      <top style="double"/>
      <bottom style="double"/>
    </border>
    <border>
      <left>
        <color indexed="63"/>
      </left>
      <right style="double"/>
      <top style="double"/>
      <bottom style="double"/>
    </border>
    <border>
      <left style="medium"/>
      <right>
        <color indexed="63"/>
      </right>
      <top style="double"/>
      <bottom style="medium"/>
    </border>
    <border>
      <left>
        <color indexed="63"/>
      </left>
      <right style="double"/>
      <top style="double"/>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style="thin"/>
    </border>
    <border>
      <left style="medium"/>
      <right style="thin"/>
      <top>
        <color indexed="63"/>
      </top>
      <bottom style="thin"/>
    </border>
    <border>
      <left style="medium"/>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medium"/>
      <right>
        <color indexed="63"/>
      </right>
      <top style="dashed"/>
      <bottom>
        <color indexed="63"/>
      </bottom>
    </border>
    <border>
      <left>
        <color indexed="63"/>
      </left>
      <right>
        <color indexed="63"/>
      </right>
      <top style="dashed"/>
      <bottom style="thin"/>
    </border>
    <border>
      <left>
        <color indexed="63"/>
      </left>
      <right style="thin"/>
      <top style="dashed"/>
      <bottom style="thin"/>
    </border>
  </borders>
  <cellStyleXfs count="9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176" fontId="1" fillId="0" borderId="0" applyFill="0" applyBorder="0" applyAlignment="0">
      <protection/>
    </xf>
    <xf numFmtId="0" fontId="2" fillId="0" borderId="0">
      <alignment horizontal="left"/>
      <protection/>
    </xf>
    <xf numFmtId="0" fontId="3" fillId="0" borderId="1" applyNumberFormat="0" applyAlignment="0" applyProtection="0"/>
    <xf numFmtId="0" fontId="3" fillId="0" borderId="2">
      <alignment horizontal="left" vertical="center"/>
      <protection/>
    </xf>
    <xf numFmtId="177" fontId="0" fillId="0" borderId="0">
      <alignment/>
      <protection/>
    </xf>
    <xf numFmtId="0" fontId="4" fillId="0" borderId="0">
      <alignment/>
      <protection/>
    </xf>
    <xf numFmtId="4" fontId="2" fillId="0" borderId="0">
      <alignment horizontal="right"/>
      <protection/>
    </xf>
    <xf numFmtId="4" fontId="5" fillId="0" borderId="0">
      <alignment horizontal="right"/>
      <protection/>
    </xf>
    <xf numFmtId="0" fontId="6" fillId="0" borderId="0">
      <alignment horizontal="left"/>
      <protection/>
    </xf>
    <xf numFmtId="0" fontId="7" fillId="0" borderId="0">
      <alignment/>
      <protection/>
    </xf>
    <xf numFmtId="0" fontId="8" fillId="0" borderId="0">
      <alignment horizont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3"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4" applyNumberFormat="0" applyFont="0" applyAlignment="0" applyProtection="0"/>
    <xf numFmtId="0" fontId="45" fillId="0" borderId="5" applyNumberFormat="0" applyFill="0" applyAlignment="0" applyProtection="0"/>
    <xf numFmtId="0" fontId="46" fillId="29" borderId="0" applyNumberFormat="0" applyBorder="0" applyAlignment="0" applyProtection="0"/>
    <xf numFmtId="0" fontId="47" fillId="30" borderId="6"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0" borderId="9" applyNumberFormat="0" applyFill="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30" borderId="11"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6" fillId="32" borderId="0" applyNumberFormat="0" applyBorder="0" applyAlignment="0" applyProtection="0"/>
  </cellStyleXfs>
  <cellXfs count="855">
    <xf numFmtId="0" fontId="0" fillId="0" borderId="0" xfId="0" applyAlignment="1">
      <alignment vertical="center"/>
    </xf>
    <xf numFmtId="0" fontId="0" fillId="0" borderId="0" xfId="81">
      <alignment/>
      <protection/>
    </xf>
    <xf numFmtId="0" fontId="0" fillId="0" borderId="0" xfId="81" applyFill="1">
      <alignment/>
      <protection/>
    </xf>
    <xf numFmtId="0" fontId="12" fillId="0" borderId="0" xfId="81" applyFont="1" applyFill="1">
      <alignment/>
      <protection/>
    </xf>
    <xf numFmtId="0" fontId="13" fillId="0" borderId="0" xfId="81" applyFont="1" applyFill="1">
      <alignment/>
      <protection/>
    </xf>
    <xf numFmtId="0" fontId="14" fillId="0" borderId="0" xfId="81" applyFont="1" applyFill="1">
      <alignment/>
      <protection/>
    </xf>
    <xf numFmtId="0" fontId="14" fillId="0" borderId="0" xfId="81" applyFont="1" applyFill="1" applyAlignment="1">
      <alignment horizontal="center"/>
      <protection/>
    </xf>
    <xf numFmtId="0" fontId="16" fillId="33" borderId="12" xfId="82" applyNumberFormat="1" applyFont="1" applyFill="1" applyBorder="1" applyAlignment="1">
      <alignment/>
      <protection/>
    </xf>
    <xf numFmtId="0" fontId="17" fillId="0" borderId="0" xfId="85" applyFont="1">
      <alignment/>
      <protection/>
    </xf>
    <xf numFmtId="0" fontId="15" fillId="0" borderId="0" xfId="85" applyFont="1">
      <alignment/>
      <protection/>
    </xf>
    <xf numFmtId="0" fontId="16" fillId="34" borderId="13" xfId="85" applyFont="1" applyFill="1" applyBorder="1" applyAlignment="1">
      <alignment horizontal="center"/>
      <protection/>
    </xf>
    <xf numFmtId="0" fontId="15" fillId="34" borderId="14" xfId="85" applyFont="1" applyFill="1" applyBorder="1" applyAlignment="1">
      <alignment horizontal="center"/>
      <protection/>
    </xf>
    <xf numFmtId="38" fontId="16" fillId="35" borderId="15" xfId="60" applyFont="1" applyFill="1" applyBorder="1" applyAlignment="1">
      <alignment horizontal="center"/>
    </xf>
    <xf numFmtId="10" fontId="16" fillId="35" borderId="16" xfId="53" applyNumberFormat="1" applyFont="1" applyFill="1" applyBorder="1" applyAlignment="1">
      <alignment horizontal="center"/>
    </xf>
    <xf numFmtId="38" fontId="16" fillId="35" borderId="16" xfId="60" applyFont="1" applyFill="1" applyBorder="1" applyAlignment="1">
      <alignment horizontal="center"/>
    </xf>
    <xf numFmtId="0" fontId="16" fillId="35" borderId="15" xfId="85" applyFont="1" applyFill="1" applyBorder="1" applyAlignment="1">
      <alignment horizontal="center"/>
      <protection/>
    </xf>
    <xf numFmtId="0" fontId="16" fillId="35" borderId="16" xfId="85" applyFont="1" applyFill="1" applyBorder="1" applyAlignment="1">
      <alignment horizontal="center"/>
      <protection/>
    </xf>
    <xf numFmtId="0" fontId="15" fillId="34" borderId="13" xfId="85" applyFont="1" applyFill="1" applyBorder="1" applyAlignment="1">
      <alignment horizontal="center"/>
      <protection/>
    </xf>
    <xf numFmtId="0" fontId="0" fillId="0" borderId="0" xfId="84">
      <alignment/>
      <protection/>
    </xf>
    <xf numFmtId="0" fontId="15" fillId="0" borderId="0" xfId="84" applyFont="1">
      <alignment/>
      <protection/>
    </xf>
    <xf numFmtId="0" fontId="18" fillId="0" borderId="0" xfId="84" applyFont="1">
      <alignment/>
      <protection/>
    </xf>
    <xf numFmtId="0" fontId="19" fillId="36" borderId="17" xfId="84" applyFont="1" applyFill="1" applyBorder="1" applyAlignment="1">
      <alignment horizontal="center"/>
      <protection/>
    </xf>
    <xf numFmtId="0" fontId="19" fillId="36" borderId="18" xfId="84" applyFont="1" applyFill="1" applyBorder="1" applyAlignment="1">
      <alignment horizontal="center"/>
      <protection/>
    </xf>
    <xf numFmtId="38" fontId="18" fillId="0" borderId="19" xfId="60" applyFont="1" applyBorder="1" applyAlignment="1">
      <alignment/>
    </xf>
    <xf numFmtId="38" fontId="18" fillId="0" borderId="20" xfId="60" applyFont="1" applyBorder="1" applyAlignment="1">
      <alignment/>
    </xf>
    <xf numFmtId="0" fontId="19" fillId="36" borderId="21" xfId="84" applyFont="1" applyFill="1" applyBorder="1" applyAlignment="1">
      <alignment horizontal="center"/>
      <protection/>
    </xf>
    <xf numFmtId="38" fontId="18" fillId="0" borderId="22" xfId="60" applyFont="1" applyBorder="1" applyAlignment="1">
      <alignment/>
    </xf>
    <xf numFmtId="38" fontId="18" fillId="0" borderId="23" xfId="60" applyFont="1" applyBorder="1" applyAlignment="1">
      <alignment/>
    </xf>
    <xf numFmtId="38" fontId="18" fillId="0" borderId="24" xfId="60" applyFont="1" applyBorder="1" applyAlignment="1">
      <alignment/>
    </xf>
    <xf numFmtId="0" fontId="19" fillId="36" borderId="25" xfId="84" applyFont="1" applyFill="1" applyBorder="1" applyAlignment="1">
      <alignment horizontal="center"/>
      <protection/>
    </xf>
    <xf numFmtId="38" fontId="18" fillId="0" borderId="26" xfId="60" applyFont="1" applyBorder="1" applyAlignment="1">
      <alignment/>
    </xf>
    <xf numFmtId="38" fontId="18" fillId="0" borderId="27" xfId="60" applyFont="1" applyBorder="1" applyAlignment="1">
      <alignment/>
    </xf>
    <xf numFmtId="38" fontId="18" fillId="0" borderId="28" xfId="60" applyFont="1" applyBorder="1" applyAlignment="1">
      <alignment/>
    </xf>
    <xf numFmtId="0" fontId="19" fillId="36" borderId="29" xfId="84" applyFont="1" applyFill="1" applyBorder="1" applyAlignment="1">
      <alignment horizontal="center"/>
      <protection/>
    </xf>
    <xf numFmtId="38" fontId="18" fillId="0" borderId="30" xfId="60" applyFont="1" applyBorder="1" applyAlignment="1">
      <alignment/>
    </xf>
    <xf numFmtId="38" fontId="18" fillId="0" borderId="31" xfId="60" applyFont="1" applyBorder="1" applyAlignment="1">
      <alignment/>
    </xf>
    <xf numFmtId="38" fontId="18" fillId="0" borderId="32" xfId="60" applyFont="1" applyBorder="1" applyAlignment="1">
      <alignment/>
    </xf>
    <xf numFmtId="0" fontId="18" fillId="0" borderId="33" xfId="84" applyFont="1" applyBorder="1">
      <alignment/>
      <protection/>
    </xf>
    <xf numFmtId="0" fontId="18" fillId="36" borderId="34" xfId="84" applyFont="1" applyFill="1" applyBorder="1">
      <alignment/>
      <protection/>
    </xf>
    <xf numFmtId="0" fontId="19" fillId="36" borderId="35" xfId="84" applyFont="1" applyFill="1" applyBorder="1" applyAlignment="1">
      <alignment horizontal="center"/>
      <protection/>
    </xf>
    <xf numFmtId="38" fontId="18" fillId="0" borderId="36" xfId="60" applyFont="1" applyBorder="1" applyAlignment="1">
      <alignment/>
    </xf>
    <xf numFmtId="38" fontId="18" fillId="0" borderId="37" xfId="60" applyFont="1" applyBorder="1" applyAlignment="1">
      <alignment/>
    </xf>
    <xf numFmtId="0" fontId="19" fillId="36" borderId="38" xfId="84" applyFont="1" applyFill="1" applyBorder="1" applyAlignment="1">
      <alignment horizontal="center"/>
      <protection/>
    </xf>
    <xf numFmtId="38" fontId="18" fillId="0" borderId="39" xfId="60" applyFont="1" applyBorder="1" applyAlignment="1">
      <alignment/>
    </xf>
    <xf numFmtId="38" fontId="18" fillId="0" borderId="40" xfId="60" applyFont="1" applyBorder="1" applyAlignment="1">
      <alignment/>
    </xf>
    <xf numFmtId="0" fontId="19" fillId="36" borderId="41" xfId="84" applyFont="1" applyFill="1" applyBorder="1" applyAlignment="1">
      <alignment horizontal="center"/>
      <protection/>
    </xf>
    <xf numFmtId="38" fontId="18" fillId="37" borderId="27" xfId="60" applyFont="1" applyFill="1" applyBorder="1" applyAlignment="1">
      <alignment/>
    </xf>
    <xf numFmtId="0" fontId="19" fillId="36" borderId="42" xfId="84" applyFont="1" applyFill="1" applyBorder="1" applyAlignment="1">
      <alignment horizontal="center"/>
      <protection/>
    </xf>
    <xf numFmtId="38" fontId="18" fillId="0" borderId="43" xfId="60" applyFont="1" applyBorder="1" applyAlignment="1">
      <alignment/>
    </xf>
    <xf numFmtId="0" fontId="0" fillId="0" borderId="0" xfId="84" applyBorder="1">
      <alignment/>
      <protection/>
    </xf>
    <xf numFmtId="38" fontId="15" fillId="0" borderId="0" xfId="60" applyFont="1" applyAlignment="1">
      <alignment/>
    </xf>
    <xf numFmtId="0" fontId="15" fillId="38" borderId="44" xfId="83" applyFont="1" applyFill="1" applyBorder="1" applyAlignment="1">
      <alignment horizontal="center"/>
      <protection/>
    </xf>
    <xf numFmtId="0" fontId="15" fillId="38" borderId="45" xfId="83" applyFont="1" applyFill="1" applyBorder="1" applyAlignment="1">
      <alignment horizontal="center"/>
      <protection/>
    </xf>
    <xf numFmtId="38" fontId="15" fillId="38" borderId="46" xfId="60" applyFont="1" applyFill="1" applyBorder="1" applyAlignment="1">
      <alignment horizontal="center"/>
    </xf>
    <xf numFmtId="38" fontId="15" fillId="38" borderId="47" xfId="60" applyFont="1" applyFill="1" applyBorder="1" applyAlignment="1">
      <alignment horizontal="center"/>
    </xf>
    <xf numFmtId="38" fontId="15" fillId="38" borderId="48" xfId="60" applyFont="1" applyFill="1" applyBorder="1" applyAlignment="1">
      <alignment horizontal="center"/>
    </xf>
    <xf numFmtId="0" fontId="16" fillId="33" borderId="49" xfId="83" applyFont="1" applyFill="1" applyBorder="1" applyAlignment="1">
      <alignment/>
      <protection/>
    </xf>
    <xf numFmtId="0" fontId="16" fillId="33" borderId="50" xfId="83" applyFont="1" applyFill="1" applyBorder="1" applyAlignment="1">
      <alignment/>
      <protection/>
    </xf>
    <xf numFmtId="0" fontId="16" fillId="33" borderId="50" xfId="83" applyFont="1" applyFill="1" applyBorder="1" applyAlignment="1">
      <alignment horizontal="center"/>
      <protection/>
    </xf>
    <xf numFmtId="0" fontId="16" fillId="33" borderId="51" xfId="83" applyFont="1" applyFill="1" applyBorder="1" applyAlignment="1">
      <alignment horizontal="center"/>
      <protection/>
    </xf>
    <xf numFmtId="0" fontId="16" fillId="33" borderId="52" xfId="83" applyFont="1" applyFill="1" applyBorder="1" applyAlignment="1">
      <alignment horizontal="center"/>
      <protection/>
    </xf>
    <xf numFmtId="0" fontId="16" fillId="39" borderId="0" xfId="83" applyFont="1" applyFill="1">
      <alignment/>
      <protection/>
    </xf>
    <xf numFmtId="38" fontId="16" fillId="39" borderId="0" xfId="60" applyFont="1" applyFill="1" applyAlignment="1">
      <alignment/>
    </xf>
    <xf numFmtId="0" fontId="15" fillId="0" borderId="0" xfId="89" applyFont="1">
      <alignment/>
      <protection/>
    </xf>
    <xf numFmtId="0" fontId="15" fillId="39" borderId="44" xfId="89" applyFont="1" applyFill="1" applyBorder="1" applyAlignment="1">
      <alignment horizontal="center"/>
      <protection/>
    </xf>
    <xf numFmtId="0" fontId="15" fillId="39" borderId="45" xfId="89" applyFont="1" applyFill="1" applyBorder="1" applyAlignment="1">
      <alignment horizontal="center"/>
      <protection/>
    </xf>
    <xf numFmtId="0" fontId="15" fillId="39" borderId="47" xfId="89" applyFont="1" applyFill="1" applyBorder="1" applyAlignment="1">
      <alignment horizontal="center"/>
      <protection/>
    </xf>
    <xf numFmtId="0" fontId="15" fillId="39" borderId="53" xfId="89" applyFont="1" applyFill="1" applyBorder="1" applyAlignment="1">
      <alignment horizontal="center"/>
      <protection/>
    </xf>
    <xf numFmtId="0" fontId="15" fillId="39" borderId="54" xfId="89" applyFont="1" applyFill="1" applyBorder="1" applyAlignment="1">
      <alignment horizontal="center"/>
      <protection/>
    </xf>
    <xf numFmtId="0" fontId="16" fillId="36" borderId="49" xfId="89" applyFont="1" applyFill="1" applyBorder="1" applyAlignment="1">
      <alignment/>
      <protection/>
    </xf>
    <xf numFmtId="0" fontId="16" fillId="36" borderId="50" xfId="89" applyFont="1" applyFill="1" applyBorder="1" applyAlignment="1">
      <alignment/>
      <protection/>
    </xf>
    <xf numFmtId="0" fontId="16" fillId="36" borderId="50" xfId="89" applyFont="1" applyFill="1" applyBorder="1" applyAlignment="1">
      <alignment horizontal="center"/>
      <protection/>
    </xf>
    <xf numFmtId="0" fontId="16" fillId="36" borderId="50" xfId="89" applyFont="1" applyFill="1" applyBorder="1">
      <alignment/>
      <protection/>
    </xf>
    <xf numFmtId="0" fontId="16" fillId="36" borderId="51" xfId="89" applyFont="1" applyFill="1" applyBorder="1">
      <alignment/>
      <protection/>
    </xf>
    <xf numFmtId="0" fontId="17" fillId="36" borderId="50" xfId="89" applyFont="1" applyFill="1" applyBorder="1" applyAlignment="1">
      <alignment horizontal="center"/>
      <protection/>
    </xf>
    <xf numFmtId="0" fontId="16" fillId="36" borderId="52" xfId="89" applyFont="1" applyFill="1" applyBorder="1">
      <alignment/>
      <protection/>
    </xf>
    <xf numFmtId="0" fontId="15" fillId="0" borderId="0" xfId="86" applyFont="1">
      <alignment/>
      <protection/>
    </xf>
    <xf numFmtId="0" fontId="15" fillId="40" borderId="55" xfId="86" applyFont="1" applyFill="1" applyBorder="1" applyAlignment="1">
      <alignment horizontal="center"/>
      <protection/>
    </xf>
    <xf numFmtId="0" fontId="15" fillId="40" borderId="56" xfId="86" applyFont="1" applyFill="1" applyBorder="1" applyAlignment="1">
      <alignment horizontal="center"/>
      <protection/>
    </xf>
    <xf numFmtId="38" fontId="15" fillId="40" borderId="57" xfId="60" applyFont="1" applyFill="1" applyBorder="1" applyAlignment="1">
      <alignment horizontal="center"/>
    </xf>
    <xf numFmtId="38" fontId="15" fillId="40" borderId="48" xfId="60" applyFont="1" applyFill="1" applyBorder="1" applyAlignment="1">
      <alignment horizontal="center"/>
    </xf>
    <xf numFmtId="38" fontId="15" fillId="40" borderId="58" xfId="60" applyFont="1" applyFill="1" applyBorder="1" applyAlignment="1">
      <alignment horizontal="center"/>
    </xf>
    <xf numFmtId="38" fontId="15" fillId="40" borderId="59" xfId="60" applyFont="1" applyFill="1" applyBorder="1" applyAlignment="1">
      <alignment horizontal="center"/>
    </xf>
    <xf numFmtId="0" fontId="15" fillId="0" borderId="0" xfId="91" applyFont="1">
      <alignment/>
      <protection/>
    </xf>
    <xf numFmtId="0" fontId="15" fillId="0" borderId="0" xfId="88" applyFont="1">
      <alignment/>
      <protection/>
    </xf>
    <xf numFmtId="0" fontId="15" fillId="41" borderId="55" xfId="88" applyFont="1" applyFill="1" applyBorder="1" applyAlignment="1">
      <alignment horizontal="center"/>
      <protection/>
    </xf>
    <xf numFmtId="38" fontId="15" fillId="41" borderId="57" xfId="60" applyFont="1" applyFill="1" applyBorder="1" applyAlignment="1">
      <alignment horizontal="center"/>
    </xf>
    <xf numFmtId="38" fontId="15" fillId="41" borderId="48" xfId="60" applyFont="1" applyFill="1" applyBorder="1" applyAlignment="1">
      <alignment horizontal="center"/>
    </xf>
    <xf numFmtId="38" fontId="15" fillId="41" borderId="58" xfId="60" applyFont="1" applyFill="1" applyBorder="1" applyAlignment="1">
      <alignment horizontal="center"/>
    </xf>
    <xf numFmtId="0" fontId="16" fillId="42" borderId="49" xfId="88" applyFont="1" applyFill="1" applyBorder="1" applyAlignment="1">
      <alignment/>
      <protection/>
    </xf>
    <xf numFmtId="0" fontId="15" fillId="43" borderId="44" xfId="87" applyFont="1" applyFill="1" applyBorder="1" applyAlignment="1">
      <alignment horizontal="center"/>
      <protection/>
    </xf>
    <xf numFmtId="38" fontId="15" fillId="43" borderId="45" xfId="60" applyFont="1" applyFill="1" applyBorder="1" applyAlignment="1">
      <alignment horizontal="center"/>
    </xf>
    <xf numFmtId="38" fontId="15" fillId="43" borderId="46" xfId="60" applyFont="1" applyFill="1" applyBorder="1" applyAlignment="1">
      <alignment horizontal="center"/>
    </xf>
    <xf numFmtId="38" fontId="15" fillId="43" borderId="47" xfId="60" applyFont="1" applyFill="1" applyBorder="1" applyAlignment="1">
      <alignment horizontal="center"/>
    </xf>
    <xf numFmtId="38" fontId="15" fillId="43" borderId="53" xfId="60" applyFont="1" applyFill="1" applyBorder="1" applyAlignment="1">
      <alignment horizontal="center"/>
    </xf>
    <xf numFmtId="38" fontId="15" fillId="43" borderId="60" xfId="60" applyFont="1" applyFill="1" applyBorder="1" applyAlignment="1">
      <alignment horizontal="center"/>
    </xf>
    <xf numFmtId="38" fontId="0" fillId="0" borderId="0" xfId="60" applyFont="1" applyAlignment="1">
      <alignment/>
    </xf>
    <xf numFmtId="38" fontId="14" fillId="44" borderId="61" xfId="60" applyFont="1" applyFill="1" applyBorder="1" applyAlignment="1">
      <alignment horizontal="center"/>
    </xf>
    <xf numFmtId="38" fontId="14" fillId="44" borderId="47" xfId="60" applyFont="1" applyFill="1" applyBorder="1" applyAlignment="1">
      <alignment horizontal="center"/>
    </xf>
    <xf numFmtId="38" fontId="14" fillId="44" borderId="48" xfId="60" applyFont="1" applyFill="1" applyBorder="1" applyAlignment="1">
      <alignment horizontal="center"/>
    </xf>
    <xf numFmtId="0" fontId="16" fillId="45" borderId="62" xfId="90" applyFont="1" applyFill="1" applyBorder="1" applyAlignment="1">
      <alignment/>
      <protection/>
    </xf>
    <xf numFmtId="0" fontId="16" fillId="45" borderId="63" xfId="90" applyFont="1" applyFill="1" applyBorder="1" applyAlignment="1">
      <alignment/>
      <protection/>
    </xf>
    <xf numFmtId="0" fontId="16" fillId="45" borderId="63" xfId="90" applyFont="1" applyFill="1" applyBorder="1" applyAlignment="1">
      <alignment horizontal="center"/>
      <protection/>
    </xf>
    <xf numFmtId="38" fontId="15" fillId="41" borderId="60" xfId="60" applyFont="1" applyFill="1" applyBorder="1" applyAlignment="1">
      <alignment horizontal="center"/>
    </xf>
    <xf numFmtId="0" fontId="14" fillId="39" borderId="0" xfId="81" applyFont="1" applyFill="1">
      <alignment/>
      <protection/>
    </xf>
    <xf numFmtId="178" fontId="16" fillId="35" borderId="16" xfId="53" applyNumberFormat="1" applyFont="1" applyFill="1" applyBorder="1" applyAlignment="1">
      <alignment horizontal="center"/>
    </xf>
    <xf numFmtId="178" fontId="16" fillId="35" borderId="64" xfId="53" applyNumberFormat="1" applyFont="1" applyFill="1" applyBorder="1" applyAlignment="1">
      <alignment horizontal="center"/>
    </xf>
    <xf numFmtId="178" fontId="16" fillId="35" borderId="16" xfId="85" applyNumberFormat="1" applyFont="1" applyFill="1" applyBorder="1" applyAlignment="1">
      <alignment horizontal="center"/>
      <protection/>
    </xf>
    <xf numFmtId="178" fontId="16" fillId="35" borderId="64" xfId="85" applyNumberFormat="1" applyFont="1" applyFill="1" applyBorder="1" applyAlignment="1">
      <alignment horizontal="center"/>
      <protection/>
    </xf>
    <xf numFmtId="178" fontId="16" fillId="35" borderId="65" xfId="53" applyNumberFormat="1" applyFont="1" applyFill="1" applyBorder="1" applyAlignment="1">
      <alignment horizontal="center"/>
    </xf>
    <xf numFmtId="38" fontId="18" fillId="0" borderId="66" xfId="60" applyFont="1" applyBorder="1" applyAlignment="1">
      <alignment/>
    </xf>
    <xf numFmtId="38" fontId="18" fillId="0" borderId="2" xfId="60" applyFont="1" applyBorder="1" applyAlignment="1">
      <alignment/>
    </xf>
    <xf numFmtId="38" fontId="18" fillId="0" borderId="67" xfId="60" applyFont="1" applyBorder="1" applyAlignment="1">
      <alignment/>
    </xf>
    <xf numFmtId="38" fontId="18" fillId="37" borderId="68" xfId="60" applyFont="1" applyFill="1" applyBorder="1" applyAlignment="1">
      <alignment/>
    </xf>
    <xf numFmtId="38" fontId="18" fillId="0" borderId="69" xfId="60" applyFont="1" applyBorder="1" applyAlignment="1">
      <alignment/>
    </xf>
    <xf numFmtId="0" fontId="15" fillId="34" borderId="70" xfId="85" applyFont="1" applyFill="1" applyBorder="1" applyAlignment="1">
      <alignment horizontal="center"/>
      <protection/>
    </xf>
    <xf numFmtId="0" fontId="15" fillId="34" borderId="71" xfId="85" applyFont="1" applyFill="1" applyBorder="1" applyAlignment="1">
      <alignment horizontal="center"/>
      <protection/>
    </xf>
    <xf numFmtId="0" fontId="15" fillId="34" borderId="72" xfId="85" applyFont="1" applyFill="1" applyBorder="1" applyAlignment="1">
      <alignment horizontal="center"/>
      <protection/>
    </xf>
    <xf numFmtId="0" fontId="0" fillId="0" borderId="0" xfId="83" applyFont="1">
      <alignment/>
      <protection/>
    </xf>
    <xf numFmtId="0" fontId="14" fillId="44" borderId="73" xfId="90" applyFont="1" applyFill="1" applyBorder="1" applyAlignment="1">
      <alignment horizontal="center"/>
      <protection/>
    </xf>
    <xf numFmtId="0" fontId="14" fillId="44" borderId="74" xfId="90" applyFont="1" applyFill="1" applyBorder="1" applyAlignment="1">
      <alignment horizontal="center"/>
      <protection/>
    </xf>
    <xf numFmtId="0" fontId="15" fillId="41" borderId="56" xfId="88" applyFont="1" applyFill="1" applyBorder="1" applyAlignment="1">
      <alignment horizontal="center"/>
      <protection/>
    </xf>
    <xf numFmtId="0" fontId="0" fillId="0" borderId="0" xfId="89" applyFont="1">
      <alignment/>
      <protection/>
    </xf>
    <xf numFmtId="0" fontId="0" fillId="0" borderId="0" xfId="0" applyFont="1" applyAlignment="1">
      <alignment vertical="center"/>
    </xf>
    <xf numFmtId="0" fontId="0" fillId="0" borderId="75" xfId="89" applyFont="1" applyBorder="1">
      <alignment/>
      <protection/>
    </xf>
    <xf numFmtId="0" fontId="0" fillId="0" borderId="39" xfId="89" applyFont="1" applyBorder="1">
      <alignment/>
      <protection/>
    </xf>
    <xf numFmtId="179" fontId="0" fillId="0" borderId="22" xfId="0" applyNumberFormat="1" applyFont="1" applyFill="1" applyBorder="1" applyAlignment="1">
      <alignment horizontal="right"/>
    </xf>
    <xf numFmtId="0" fontId="0" fillId="0" borderId="76" xfId="89" applyFont="1" applyBorder="1">
      <alignment/>
      <protection/>
    </xf>
    <xf numFmtId="179" fontId="0" fillId="0" borderId="26" xfId="0" applyNumberFormat="1" applyFont="1" applyFill="1" applyBorder="1" applyAlignment="1">
      <alignment horizontal="right"/>
    </xf>
    <xf numFmtId="0" fontId="0" fillId="0" borderId="77" xfId="89" applyFont="1" applyBorder="1">
      <alignment/>
      <protection/>
    </xf>
    <xf numFmtId="0" fontId="0" fillId="0" borderId="78" xfId="89" applyFont="1" applyBorder="1">
      <alignment/>
      <protection/>
    </xf>
    <xf numFmtId="0" fontId="0" fillId="0" borderId="79" xfId="89" applyFont="1" applyBorder="1">
      <alignment/>
      <protection/>
    </xf>
    <xf numFmtId="38" fontId="0" fillId="0" borderId="0" xfId="60" applyFont="1" applyAlignment="1">
      <alignment/>
    </xf>
    <xf numFmtId="0" fontId="0" fillId="0" borderId="0" xfId="86" applyFont="1">
      <alignment/>
      <protection/>
    </xf>
    <xf numFmtId="0" fontId="0" fillId="0" borderId="39" xfId="86" applyFont="1" applyBorder="1">
      <alignment/>
      <protection/>
    </xf>
    <xf numFmtId="0" fontId="0" fillId="0" borderId="78" xfId="86" applyFont="1" applyBorder="1">
      <alignment/>
      <protection/>
    </xf>
    <xf numFmtId="0" fontId="0" fillId="0" borderId="75" xfId="86" applyFont="1" applyBorder="1">
      <alignment/>
      <protection/>
    </xf>
    <xf numFmtId="0" fontId="0" fillId="0" borderId="76" xfId="86" applyFont="1" applyBorder="1">
      <alignment/>
      <protection/>
    </xf>
    <xf numFmtId="0" fontId="0" fillId="0" borderId="79" xfId="86" applyFont="1" applyBorder="1">
      <alignment/>
      <protection/>
    </xf>
    <xf numFmtId="0" fontId="0" fillId="0" borderId="0" xfId="91" applyFont="1">
      <alignment/>
      <protection/>
    </xf>
    <xf numFmtId="0" fontId="0" fillId="0" borderId="75" xfId="91" applyFont="1" applyBorder="1">
      <alignment/>
      <protection/>
    </xf>
    <xf numFmtId="0" fontId="0" fillId="0" borderId="39" xfId="91" applyFont="1" applyBorder="1">
      <alignment/>
      <protection/>
    </xf>
    <xf numFmtId="0" fontId="0" fillId="0" borderId="76" xfId="91" applyFont="1" applyBorder="1">
      <alignment/>
      <protection/>
    </xf>
    <xf numFmtId="0" fontId="0" fillId="0" borderId="77" xfId="91" applyFont="1" applyBorder="1">
      <alignment/>
      <protection/>
    </xf>
    <xf numFmtId="0" fontId="0" fillId="0" borderId="0" xfId="91" applyFont="1" applyAlignment="1">
      <alignment horizontal="center"/>
      <protection/>
    </xf>
    <xf numFmtId="0" fontId="0" fillId="0" borderId="79" xfId="91" applyFont="1" applyBorder="1">
      <alignment/>
      <protection/>
    </xf>
    <xf numFmtId="0" fontId="0" fillId="0" borderId="0" xfId="91" applyFont="1" applyBorder="1">
      <alignment/>
      <protection/>
    </xf>
    <xf numFmtId="0" fontId="0" fillId="0" borderId="0" xfId="88" applyFont="1">
      <alignment/>
      <protection/>
    </xf>
    <xf numFmtId="0" fontId="0" fillId="0" borderId="75" xfId="88" applyFont="1" applyBorder="1">
      <alignment/>
      <protection/>
    </xf>
    <xf numFmtId="0" fontId="0" fillId="0" borderId="39" xfId="88" applyFont="1" applyBorder="1">
      <alignment/>
      <protection/>
    </xf>
    <xf numFmtId="0" fontId="0" fillId="0" borderId="76" xfId="88" applyFont="1" applyBorder="1">
      <alignment/>
      <protection/>
    </xf>
    <xf numFmtId="0" fontId="0" fillId="0" borderId="77" xfId="88" applyFont="1" applyBorder="1">
      <alignment/>
      <protection/>
    </xf>
    <xf numFmtId="0" fontId="0" fillId="0" borderId="78" xfId="88" applyFont="1" applyBorder="1">
      <alignment/>
      <protection/>
    </xf>
    <xf numFmtId="0" fontId="0" fillId="0" borderId="80" xfId="88" applyFont="1" applyBorder="1">
      <alignment/>
      <protection/>
    </xf>
    <xf numFmtId="0" fontId="0" fillId="0" borderId="79" xfId="88" applyFont="1" applyBorder="1">
      <alignment/>
      <protection/>
    </xf>
    <xf numFmtId="0" fontId="0" fillId="0" borderId="0" xfId="87" applyFont="1">
      <alignment/>
      <protection/>
    </xf>
    <xf numFmtId="38" fontId="0" fillId="0" borderId="75" xfId="60" applyFont="1" applyBorder="1" applyAlignment="1">
      <alignment/>
    </xf>
    <xf numFmtId="38" fontId="0" fillId="0" borderId="39" xfId="60" applyFont="1" applyBorder="1" applyAlignment="1">
      <alignment/>
    </xf>
    <xf numFmtId="38" fontId="0" fillId="0" borderId="76" xfId="60" applyFont="1" applyBorder="1" applyAlignment="1">
      <alignment/>
    </xf>
    <xf numFmtId="38" fontId="0" fillId="0" borderId="77" xfId="60" applyFont="1" applyBorder="1" applyAlignment="1">
      <alignment/>
    </xf>
    <xf numFmtId="38" fontId="0" fillId="0" borderId="78" xfId="60" applyFont="1" applyBorder="1" applyAlignment="1">
      <alignment/>
    </xf>
    <xf numFmtId="38" fontId="0" fillId="0" borderId="81" xfId="60" applyFont="1" applyBorder="1" applyAlignment="1">
      <alignment/>
    </xf>
    <xf numFmtId="38" fontId="0" fillId="0" borderId="79" xfId="60" applyFont="1" applyBorder="1" applyAlignment="1">
      <alignment/>
    </xf>
    <xf numFmtId="0" fontId="0" fillId="0" borderId="0" xfId="90" applyFont="1" applyAlignment="1">
      <alignment horizontal="center"/>
      <protection/>
    </xf>
    <xf numFmtId="0" fontId="0" fillId="0" borderId="0" xfId="90" applyFont="1">
      <alignment/>
      <protection/>
    </xf>
    <xf numFmtId="0" fontId="0" fillId="0" borderId="0" xfId="90" applyFont="1" applyAlignment="1">
      <alignment horizontal="center"/>
      <protection/>
    </xf>
    <xf numFmtId="0" fontId="0" fillId="0" borderId="82" xfId="90" applyFont="1" applyBorder="1" applyAlignment="1">
      <alignment horizontal="center"/>
      <protection/>
    </xf>
    <xf numFmtId="0" fontId="0" fillId="0" borderId="83" xfId="90" applyFont="1" applyBorder="1" applyAlignment="1">
      <alignment horizontal="center"/>
      <protection/>
    </xf>
    <xf numFmtId="0" fontId="0" fillId="45" borderId="63" xfId="90" applyFont="1" applyFill="1" applyBorder="1">
      <alignment/>
      <protection/>
    </xf>
    <xf numFmtId="0" fontId="0" fillId="45" borderId="84" xfId="90" applyFont="1" applyFill="1" applyBorder="1">
      <alignment/>
      <protection/>
    </xf>
    <xf numFmtId="0" fontId="0" fillId="0" borderId="85" xfId="90" applyFont="1" applyBorder="1" applyAlignment="1">
      <alignment horizontal="center"/>
      <protection/>
    </xf>
    <xf numFmtId="0" fontId="0" fillId="0" borderId="86" xfId="90" applyFont="1" applyBorder="1" applyAlignment="1">
      <alignment horizontal="center"/>
      <protection/>
    </xf>
    <xf numFmtId="0" fontId="0" fillId="0" borderId="87" xfId="90" applyFont="1" applyBorder="1" applyAlignment="1">
      <alignment horizontal="center"/>
      <protection/>
    </xf>
    <xf numFmtId="178" fontId="0" fillId="0" borderId="0" xfId="0" applyNumberFormat="1" applyFont="1" applyAlignment="1">
      <alignment vertical="center"/>
    </xf>
    <xf numFmtId="178" fontId="0" fillId="0" borderId="88" xfId="0" applyNumberFormat="1" applyFont="1" applyBorder="1" applyAlignment="1">
      <alignment vertical="center"/>
    </xf>
    <xf numFmtId="0" fontId="0" fillId="0" borderId="0" xfId="82" applyFont="1">
      <alignment/>
      <protection/>
    </xf>
    <xf numFmtId="0" fontId="0" fillId="33" borderId="12" xfId="82" applyNumberFormat="1" applyFont="1" applyFill="1" applyBorder="1" applyAlignment="1">
      <alignment horizontal="left"/>
      <protection/>
    </xf>
    <xf numFmtId="0" fontId="0" fillId="0" borderId="89" xfId="53" applyNumberFormat="1" applyFont="1" applyBorder="1" applyAlignment="1">
      <alignment/>
    </xf>
    <xf numFmtId="0" fontId="0" fillId="33" borderId="12" xfId="82" applyNumberFormat="1" applyFont="1" applyFill="1" applyBorder="1">
      <alignment/>
      <protection/>
    </xf>
    <xf numFmtId="0" fontId="0" fillId="33" borderId="90" xfId="82" applyNumberFormat="1" applyFont="1" applyFill="1" applyBorder="1" applyAlignment="1">
      <alignment/>
      <protection/>
    </xf>
    <xf numFmtId="0" fontId="0" fillId="0" borderId="0" xfId="83" applyFont="1">
      <alignment/>
      <protection/>
    </xf>
    <xf numFmtId="38" fontId="0" fillId="0" borderId="0" xfId="60" applyFont="1" applyFill="1" applyBorder="1" applyAlignment="1">
      <alignment horizontal="center"/>
    </xf>
    <xf numFmtId="0" fontId="0" fillId="0" borderId="75" xfId="83" applyFont="1" applyBorder="1">
      <alignment/>
      <protection/>
    </xf>
    <xf numFmtId="0" fontId="0" fillId="0" borderId="0" xfId="0" applyFont="1" applyAlignment="1">
      <alignment vertical="center"/>
    </xf>
    <xf numFmtId="0" fontId="0" fillId="0" borderId="39" xfId="83" applyFont="1" applyBorder="1">
      <alignment/>
      <protection/>
    </xf>
    <xf numFmtId="0" fontId="0" fillId="0" borderId="76" xfId="83" applyFont="1" applyBorder="1">
      <alignment/>
      <protection/>
    </xf>
    <xf numFmtId="0" fontId="0" fillId="0" borderId="77" xfId="83" applyFont="1" applyBorder="1">
      <alignment/>
      <protection/>
    </xf>
    <xf numFmtId="38" fontId="0" fillId="0" borderId="0" xfId="0" applyNumberFormat="1" applyFont="1" applyAlignment="1">
      <alignment vertical="center"/>
    </xf>
    <xf numFmtId="0" fontId="0" fillId="0" borderId="78" xfId="83" applyFont="1" applyBorder="1">
      <alignment/>
      <protection/>
    </xf>
    <xf numFmtId="0" fontId="0" fillId="0" borderId="79" xfId="83" applyFont="1" applyBorder="1">
      <alignment/>
      <protection/>
    </xf>
    <xf numFmtId="38" fontId="0" fillId="39" borderId="0" xfId="60" applyFont="1" applyFill="1" applyAlignment="1">
      <alignment/>
    </xf>
    <xf numFmtId="0" fontId="0" fillId="0" borderId="0" xfId="85" applyFont="1">
      <alignment/>
      <protection/>
    </xf>
    <xf numFmtId="178" fontId="0" fillId="0" borderId="0" xfId="85" applyNumberFormat="1" applyFont="1">
      <alignment/>
      <protection/>
    </xf>
    <xf numFmtId="178" fontId="0" fillId="0" borderId="91" xfId="85" applyNumberFormat="1" applyFont="1" applyBorder="1">
      <alignment/>
      <protection/>
    </xf>
    <xf numFmtId="178" fontId="0" fillId="0" borderId="0" xfId="53" applyNumberFormat="1" applyFont="1" applyAlignment="1">
      <alignment/>
    </xf>
    <xf numFmtId="38" fontId="0" fillId="37" borderId="92" xfId="60" applyFont="1" applyFill="1" applyBorder="1" applyAlignment="1">
      <alignment horizontal="center"/>
    </xf>
    <xf numFmtId="38" fontId="0" fillId="0" borderId="93" xfId="60" applyFont="1" applyBorder="1" applyAlignment="1">
      <alignment horizontal="left"/>
    </xf>
    <xf numFmtId="178" fontId="0" fillId="37" borderId="20" xfId="53" applyNumberFormat="1" applyFont="1" applyFill="1" applyBorder="1" applyAlignment="1">
      <alignment horizontal="center"/>
    </xf>
    <xf numFmtId="178" fontId="0" fillId="0" borderId="91" xfId="53" applyNumberFormat="1" applyFont="1" applyBorder="1" applyAlignment="1">
      <alignment horizontal="left"/>
    </xf>
    <xf numFmtId="38" fontId="0" fillId="37" borderId="40" xfId="60" applyFont="1" applyFill="1" applyBorder="1" applyAlignment="1">
      <alignment horizontal="center"/>
    </xf>
    <xf numFmtId="38" fontId="0" fillId="0" borderId="94" xfId="60" applyFont="1" applyBorder="1" applyAlignment="1">
      <alignment horizontal="left"/>
    </xf>
    <xf numFmtId="0" fontId="0" fillId="37" borderId="92" xfId="85" applyFont="1" applyFill="1" applyBorder="1" applyAlignment="1">
      <alignment horizontal="center"/>
      <protection/>
    </xf>
    <xf numFmtId="0" fontId="0" fillId="0" borderId="93" xfId="85" applyFont="1" applyBorder="1" applyAlignment="1">
      <alignment horizontal="left"/>
      <protection/>
    </xf>
    <xf numFmtId="0" fontId="0" fillId="37" borderId="40" xfId="85" applyFont="1" applyFill="1" applyBorder="1" applyAlignment="1">
      <alignment horizontal="center"/>
      <protection/>
    </xf>
    <xf numFmtId="0" fontId="0" fillId="0" borderId="94" xfId="85" applyFont="1" applyBorder="1" applyAlignment="1">
      <alignment horizontal="left"/>
      <protection/>
    </xf>
    <xf numFmtId="178" fontId="0" fillId="37" borderId="92" xfId="53" applyNumberFormat="1" applyFont="1" applyFill="1" applyBorder="1" applyAlignment="1">
      <alignment horizontal="center"/>
    </xf>
    <xf numFmtId="0" fontId="0" fillId="0" borderId="95" xfId="85" applyFont="1" applyBorder="1" applyAlignment="1">
      <alignment horizontal="left"/>
      <protection/>
    </xf>
    <xf numFmtId="178" fontId="0" fillId="37" borderId="96" xfId="85" applyNumberFormat="1" applyFont="1" applyFill="1" applyBorder="1" applyAlignment="1">
      <alignment horizontal="center"/>
      <protection/>
    </xf>
    <xf numFmtId="178" fontId="0" fillId="0" borderId="97" xfId="85" applyNumberFormat="1" applyFont="1" applyBorder="1" applyAlignment="1">
      <alignment horizontal="left"/>
      <protection/>
    </xf>
    <xf numFmtId="38" fontId="0" fillId="0" borderId="98" xfId="60" applyFont="1" applyBorder="1" applyAlignment="1">
      <alignment horizontal="left"/>
    </xf>
    <xf numFmtId="178" fontId="0" fillId="37" borderId="31" xfId="53" applyNumberFormat="1" applyFont="1" applyFill="1" applyBorder="1" applyAlignment="1">
      <alignment horizontal="center"/>
    </xf>
    <xf numFmtId="178" fontId="0" fillId="0" borderId="99" xfId="53" applyNumberFormat="1" applyFont="1" applyBorder="1" applyAlignment="1">
      <alignment horizontal="left"/>
    </xf>
    <xf numFmtId="0" fontId="0" fillId="0" borderId="0" xfId="85" applyFont="1">
      <alignment/>
      <protection/>
    </xf>
    <xf numFmtId="0" fontId="15" fillId="34" borderId="100" xfId="85" applyFont="1" applyFill="1" applyBorder="1" applyAlignment="1">
      <alignment horizontal="center"/>
      <protection/>
    </xf>
    <xf numFmtId="0" fontId="0" fillId="0" borderId="0" xfId="81" applyFont="1" applyFill="1">
      <alignment/>
      <protection/>
    </xf>
    <xf numFmtId="3" fontId="0" fillId="0" borderId="101" xfId="85" applyNumberFormat="1" applyFont="1" applyFill="1" applyBorder="1" applyAlignment="1">
      <alignment/>
      <protection/>
    </xf>
    <xf numFmtId="0" fontId="14" fillId="0" borderId="0" xfId="85" applyFont="1">
      <alignment/>
      <protection/>
    </xf>
    <xf numFmtId="0" fontId="0" fillId="0" borderId="102" xfId="89" applyFont="1" applyBorder="1">
      <alignment/>
      <protection/>
    </xf>
    <xf numFmtId="0" fontId="0" fillId="0" borderId="103" xfId="89" applyFont="1" applyBorder="1">
      <alignment/>
      <protection/>
    </xf>
    <xf numFmtId="0" fontId="0" fillId="0" borderId="104" xfId="89" applyFont="1" applyBorder="1">
      <alignment/>
      <protection/>
    </xf>
    <xf numFmtId="0" fontId="0" fillId="0" borderId="105" xfId="89" applyFont="1" applyBorder="1">
      <alignment/>
      <protection/>
    </xf>
    <xf numFmtId="38" fontId="0" fillId="0" borderId="101" xfId="60" applyFont="1" applyBorder="1" applyAlignment="1">
      <alignment/>
    </xf>
    <xf numFmtId="38" fontId="0" fillId="0" borderId="106" xfId="60" applyFont="1" applyBorder="1" applyAlignment="1">
      <alignment/>
    </xf>
    <xf numFmtId="38" fontId="0" fillId="0" borderId="107" xfId="60" applyFont="1" applyBorder="1" applyAlignment="1">
      <alignment/>
    </xf>
    <xf numFmtId="38" fontId="0" fillId="0" borderId="19" xfId="60" applyFont="1" applyBorder="1" applyAlignment="1">
      <alignment/>
    </xf>
    <xf numFmtId="38" fontId="0" fillId="0" borderId="108" xfId="60" applyFont="1" applyBorder="1" applyAlignment="1">
      <alignment/>
    </xf>
    <xf numFmtId="38" fontId="0" fillId="0" borderId="102" xfId="60" applyFont="1" applyBorder="1" applyAlignment="1">
      <alignment/>
    </xf>
    <xf numFmtId="38" fontId="0" fillId="0" borderId="109" xfId="60" applyFont="1" applyBorder="1" applyAlignment="1">
      <alignment/>
    </xf>
    <xf numFmtId="38" fontId="0" fillId="0" borderId="110" xfId="60" applyFont="1" applyBorder="1" applyAlignment="1">
      <alignment/>
    </xf>
    <xf numFmtId="38" fontId="0" fillId="0" borderId="105" xfId="60" applyFont="1" applyBorder="1" applyAlignment="1">
      <alignment/>
    </xf>
    <xf numFmtId="38" fontId="0" fillId="0" borderId="103" xfId="60" applyFont="1" applyBorder="1" applyAlignment="1">
      <alignment/>
    </xf>
    <xf numFmtId="38" fontId="0" fillId="0" borderId="111" xfId="60" applyFont="1" applyBorder="1" applyAlignment="1">
      <alignment/>
    </xf>
    <xf numFmtId="178" fontId="0" fillId="45" borderId="112" xfId="53" applyNumberFormat="1" applyFont="1" applyFill="1" applyBorder="1" applyAlignment="1">
      <alignment/>
    </xf>
    <xf numFmtId="178" fontId="0" fillId="45" borderId="113" xfId="53" applyNumberFormat="1" applyFont="1" applyFill="1" applyBorder="1" applyAlignment="1">
      <alignment/>
    </xf>
    <xf numFmtId="3" fontId="57" fillId="0" borderId="78" xfId="60" applyNumberFormat="1" applyFont="1" applyBorder="1" applyAlignment="1">
      <alignment/>
    </xf>
    <xf numFmtId="178" fontId="57" fillId="0" borderId="114" xfId="53" applyNumberFormat="1" applyFont="1" applyBorder="1" applyAlignment="1">
      <alignment/>
    </xf>
    <xf numFmtId="3" fontId="57" fillId="0" borderId="115" xfId="60" applyNumberFormat="1" applyFont="1" applyBorder="1" applyAlignment="1">
      <alignment/>
    </xf>
    <xf numFmtId="178" fontId="57" fillId="0" borderId="77" xfId="53" applyNumberFormat="1" applyFont="1" applyBorder="1" applyAlignment="1">
      <alignment/>
    </xf>
    <xf numFmtId="185" fontId="57" fillId="0" borderId="23" xfId="0" applyNumberFormat="1" applyFont="1" applyFill="1" applyBorder="1" applyAlignment="1" quotePrefix="1">
      <alignment horizontal="right"/>
    </xf>
    <xf numFmtId="0" fontId="22" fillId="0" borderId="0" xfId="0" applyFont="1" applyAlignment="1">
      <alignment vertical="center"/>
    </xf>
    <xf numFmtId="38" fontId="22" fillId="0" borderId="0" xfId="60" applyFont="1" applyAlignment="1">
      <alignment/>
    </xf>
    <xf numFmtId="0" fontId="22" fillId="0" borderId="0" xfId="89" applyFont="1">
      <alignment/>
      <protection/>
    </xf>
    <xf numFmtId="0" fontId="22" fillId="0" borderId="0" xfId="86" applyFont="1">
      <alignment/>
      <protection/>
    </xf>
    <xf numFmtId="0" fontId="22" fillId="0" borderId="0" xfId="91" applyFont="1">
      <alignment/>
      <protection/>
    </xf>
    <xf numFmtId="0" fontId="22" fillId="0" borderId="0" xfId="88" applyFont="1">
      <alignment/>
      <protection/>
    </xf>
    <xf numFmtId="0" fontId="22" fillId="0" borderId="0" xfId="87" applyFont="1">
      <alignment/>
      <protection/>
    </xf>
    <xf numFmtId="0" fontId="22" fillId="0" borderId="0" xfId="85" applyFont="1">
      <alignment/>
      <protection/>
    </xf>
    <xf numFmtId="0" fontId="22" fillId="0" borderId="0" xfId="82" applyFont="1">
      <alignment/>
      <protection/>
    </xf>
    <xf numFmtId="0" fontId="22" fillId="0" borderId="0" xfId="84" applyFont="1" applyAlignment="1">
      <alignment horizontal="right"/>
      <protection/>
    </xf>
    <xf numFmtId="0" fontId="22" fillId="0" borderId="0" xfId="85" applyFont="1" applyAlignment="1">
      <alignment horizontal="right"/>
      <protection/>
    </xf>
    <xf numFmtId="38" fontId="22" fillId="0" borderId="0" xfId="60" applyFont="1" applyAlignment="1">
      <alignment horizontal="right"/>
    </xf>
    <xf numFmtId="20" fontId="17" fillId="0" borderId="0" xfId="85" applyNumberFormat="1" applyFont="1">
      <alignment/>
      <protection/>
    </xf>
    <xf numFmtId="20" fontId="0" fillId="0" borderId="0" xfId="90" applyNumberFormat="1" applyFont="1">
      <alignment/>
      <protection/>
    </xf>
    <xf numFmtId="20" fontId="0" fillId="0" borderId="0" xfId="87" applyNumberFormat="1" applyFont="1">
      <alignment/>
      <protection/>
    </xf>
    <xf numFmtId="20" fontId="0" fillId="0" borderId="0" xfId="88" applyNumberFormat="1" applyFont="1" applyBorder="1">
      <alignment/>
      <protection/>
    </xf>
    <xf numFmtId="20" fontId="0" fillId="0" borderId="0" xfId="91" applyNumberFormat="1" applyFont="1">
      <alignment/>
      <protection/>
    </xf>
    <xf numFmtId="20" fontId="0" fillId="0" borderId="0" xfId="86" applyNumberFormat="1" applyFont="1">
      <alignment/>
      <protection/>
    </xf>
    <xf numFmtId="20" fontId="0" fillId="0" borderId="0" xfId="89" applyNumberFormat="1" applyFont="1">
      <alignment/>
      <protection/>
    </xf>
    <xf numFmtId="38" fontId="18" fillId="0" borderId="116" xfId="60" applyFont="1" applyBorder="1" applyAlignment="1">
      <alignment/>
    </xf>
    <xf numFmtId="0" fontId="18" fillId="36" borderId="17" xfId="84" applyFont="1" applyFill="1" applyBorder="1">
      <alignment/>
      <protection/>
    </xf>
    <xf numFmtId="0" fontId="19" fillId="36" borderId="117" xfId="84" applyFont="1" applyFill="1" applyBorder="1" applyAlignment="1">
      <alignment horizontal="center"/>
      <protection/>
    </xf>
    <xf numFmtId="38" fontId="18" fillId="0" borderId="118" xfId="60" applyFont="1" applyBorder="1" applyAlignment="1">
      <alignment/>
    </xf>
    <xf numFmtId="38" fontId="18" fillId="0" borderId="119" xfId="60" applyFont="1" applyBorder="1" applyAlignment="1">
      <alignment/>
    </xf>
    <xf numFmtId="38" fontId="18" fillId="37" borderId="28" xfId="60" applyFont="1" applyFill="1" applyBorder="1" applyAlignment="1">
      <alignment/>
    </xf>
    <xf numFmtId="38" fontId="18" fillId="0" borderId="75" xfId="60" applyFont="1" applyBorder="1" applyAlignment="1">
      <alignment/>
    </xf>
    <xf numFmtId="38" fontId="18" fillId="0" borderId="76" xfId="60" applyFont="1" applyBorder="1" applyAlignment="1">
      <alignment/>
    </xf>
    <xf numFmtId="38" fontId="18" fillId="0" borderId="120" xfId="60" applyFont="1" applyBorder="1" applyAlignment="1">
      <alignment/>
    </xf>
    <xf numFmtId="0" fontId="15" fillId="34" borderId="121" xfId="85" applyFont="1" applyFill="1" applyBorder="1" applyAlignment="1">
      <alignment horizontal="center"/>
      <protection/>
    </xf>
    <xf numFmtId="0" fontId="0" fillId="0" borderId="39" xfId="89" applyFont="1" applyBorder="1">
      <alignment/>
      <protection/>
    </xf>
    <xf numFmtId="0" fontId="19" fillId="36" borderId="71" xfId="84" applyFont="1" applyFill="1" applyBorder="1" applyAlignment="1">
      <alignment horizontal="center" wrapText="1"/>
      <protection/>
    </xf>
    <xf numFmtId="0" fontId="19" fillId="36" borderId="72" xfId="84" applyFont="1" applyFill="1" applyBorder="1" applyAlignment="1">
      <alignment horizontal="center" wrapText="1"/>
      <protection/>
    </xf>
    <xf numFmtId="0" fontId="19" fillId="36" borderId="122" xfId="84" applyFont="1" applyFill="1" applyBorder="1" applyAlignment="1">
      <alignment horizontal="center" wrapText="1"/>
      <protection/>
    </xf>
    <xf numFmtId="0" fontId="19" fillId="36" borderId="70" xfId="84" applyFont="1" applyFill="1" applyBorder="1" applyAlignment="1">
      <alignment horizontal="center" wrapText="1"/>
      <protection/>
    </xf>
    <xf numFmtId="0" fontId="19" fillId="36" borderId="123" xfId="84" applyFont="1" applyFill="1" applyBorder="1" applyAlignment="1">
      <alignment horizontal="center" wrapText="1"/>
      <protection/>
    </xf>
    <xf numFmtId="0" fontId="0" fillId="0" borderId="83" xfId="90" applyFont="1" applyBorder="1" applyAlignment="1">
      <alignment horizontal="center"/>
      <protection/>
    </xf>
    <xf numFmtId="179" fontId="0" fillId="0" borderId="124" xfId="0" applyNumberFormat="1" applyFont="1" applyFill="1" applyBorder="1" applyAlignment="1">
      <alignment horizontal="right"/>
    </xf>
    <xf numFmtId="179" fontId="0" fillId="0" borderId="124" xfId="0" applyNumberFormat="1" applyFont="1" applyFill="1" applyBorder="1" applyAlignment="1">
      <alignment horizontal="right"/>
    </xf>
    <xf numFmtId="38" fontId="0" fillId="0" borderId="125" xfId="60" applyFont="1" applyBorder="1" applyAlignment="1">
      <alignment/>
    </xf>
    <xf numFmtId="38" fontId="0" fillId="0" borderId="126" xfId="60" applyFont="1" applyBorder="1" applyAlignment="1">
      <alignment/>
    </xf>
    <xf numFmtId="38" fontId="18" fillId="0" borderId="127" xfId="60" applyFont="1" applyBorder="1" applyAlignment="1">
      <alignment/>
    </xf>
    <xf numFmtId="38" fontId="18" fillId="0" borderId="128" xfId="60" applyFont="1" applyBorder="1" applyAlignment="1">
      <alignment/>
    </xf>
    <xf numFmtId="38" fontId="18" fillId="37" borderId="26" xfId="60" applyFont="1" applyFill="1" applyBorder="1" applyAlignment="1">
      <alignment/>
    </xf>
    <xf numFmtId="3" fontId="19" fillId="36" borderId="122" xfId="84" applyNumberFormat="1" applyFont="1" applyFill="1" applyBorder="1" applyAlignment="1">
      <alignment horizontal="center" wrapText="1"/>
      <protection/>
    </xf>
    <xf numFmtId="3" fontId="18" fillId="0" borderId="116" xfId="60" applyNumberFormat="1" applyFont="1" applyBorder="1" applyAlignment="1">
      <alignment/>
    </xf>
    <xf numFmtId="3" fontId="18" fillId="0" borderId="24" xfId="60" applyNumberFormat="1" applyFont="1" applyBorder="1" applyAlignment="1">
      <alignment/>
    </xf>
    <xf numFmtId="3" fontId="18" fillId="0" borderId="28" xfId="60" applyNumberFormat="1" applyFont="1" applyBorder="1" applyAlignment="1">
      <alignment/>
    </xf>
    <xf numFmtId="3" fontId="18" fillId="0" borderId="32" xfId="60" applyNumberFormat="1" applyFont="1" applyBorder="1" applyAlignment="1">
      <alignment/>
    </xf>
    <xf numFmtId="0" fontId="0" fillId="0" borderId="106" xfId="89" applyFont="1" applyBorder="1">
      <alignment/>
      <protection/>
    </xf>
    <xf numFmtId="0" fontId="0" fillId="0" borderId="129" xfId="89" applyFont="1" applyBorder="1">
      <alignment/>
      <protection/>
    </xf>
    <xf numFmtId="0" fontId="0" fillId="0" borderId="107" xfId="89" applyFont="1" applyBorder="1">
      <alignment/>
      <protection/>
    </xf>
    <xf numFmtId="0" fontId="0" fillId="0" borderId="130" xfId="89" applyFont="1" applyBorder="1">
      <alignment/>
      <protection/>
    </xf>
    <xf numFmtId="38" fontId="58" fillId="0" borderId="0" xfId="60" applyFont="1" applyAlignment="1">
      <alignment/>
    </xf>
    <xf numFmtId="185" fontId="57" fillId="0" borderId="115" xfId="60" applyNumberFormat="1" applyFont="1" applyBorder="1" applyAlignment="1">
      <alignment/>
    </xf>
    <xf numFmtId="38" fontId="0" fillId="0" borderId="0" xfId="60" applyFont="1" applyFill="1" applyBorder="1" applyAlignment="1">
      <alignment horizontal="left"/>
    </xf>
    <xf numFmtId="38" fontId="0" fillId="0" borderId="0" xfId="0" applyNumberFormat="1" applyFont="1" applyAlignment="1">
      <alignment vertical="center"/>
    </xf>
    <xf numFmtId="38" fontId="0" fillId="0" borderId="0" xfId="83" applyNumberFormat="1" applyFont="1">
      <alignment/>
      <protection/>
    </xf>
    <xf numFmtId="0" fontId="0" fillId="0" borderId="0" xfId="0" applyFont="1" applyAlignment="1">
      <alignment vertical="center"/>
    </xf>
    <xf numFmtId="0" fontId="0" fillId="0" borderId="0" xfId="85" applyFont="1" applyAlignment="1">
      <alignment horizontal="right"/>
      <protection/>
    </xf>
    <xf numFmtId="0" fontId="0" fillId="0" borderId="0" xfId="89" applyFont="1" applyAlignment="1">
      <alignment horizontal="right"/>
      <protection/>
    </xf>
    <xf numFmtId="38" fontId="0" fillId="0" borderId="0" xfId="60" applyFont="1" applyAlignment="1">
      <alignment horizontal="right"/>
    </xf>
    <xf numFmtId="0" fontId="0" fillId="0" borderId="0" xfId="91" applyFont="1" applyAlignment="1">
      <alignment horizontal="right"/>
      <protection/>
    </xf>
    <xf numFmtId="179" fontId="0" fillId="0" borderId="103" xfId="89" applyNumberFormat="1" applyFont="1" applyBorder="1">
      <alignment/>
      <protection/>
    </xf>
    <xf numFmtId="38" fontId="0" fillId="0" borderId="0" xfId="60" applyFont="1" applyAlignment="1">
      <alignment shrinkToFit="1"/>
    </xf>
    <xf numFmtId="3" fontId="0" fillId="0" borderId="36" xfId="85" applyNumberFormat="1" applyFont="1" applyFill="1" applyBorder="1" applyAlignment="1">
      <alignment/>
      <protection/>
    </xf>
    <xf numFmtId="0" fontId="12" fillId="0" borderId="0" xfId="0" applyFont="1" applyAlignment="1">
      <alignment vertical="center"/>
    </xf>
    <xf numFmtId="0" fontId="12" fillId="0" borderId="0" xfId="0" applyFont="1" applyAlignment="1">
      <alignment vertical="center"/>
    </xf>
    <xf numFmtId="38" fontId="0" fillId="0" borderId="131" xfId="60" applyFont="1" applyBorder="1" applyAlignment="1">
      <alignment/>
    </xf>
    <xf numFmtId="179" fontId="0" fillId="0" borderId="83" xfId="0" applyNumberFormat="1" applyFont="1" applyFill="1" applyBorder="1" applyAlignment="1">
      <alignment horizontal="right"/>
    </xf>
    <xf numFmtId="179" fontId="0" fillId="0" borderId="85" xfId="0" applyNumberFormat="1" applyFont="1" applyFill="1" applyBorder="1" applyAlignment="1">
      <alignment horizontal="right"/>
    </xf>
    <xf numFmtId="38" fontId="0" fillId="0" borderId="82" xfId="60" applyFont="1" applyBorder="1" applyAlignment="1">
      <alignment/>
    </xf>
    <xf numFmtId="179" fontId="0" fillId="0" borderId="132" xfId="0" applyNumberFormat="1" applyFont="1" applyFill="1" applyBorder="1" applyAlignment="1">
      <alignment horizontal="right"/>
    </xf>
    <xf numFmtId="38" fontId="0" fillId="0" borderId="133" xfId="60" applyFont="1" applyBorder="1" applyAlignment="1">
      <alignment/>
    </xf>
    <xf numFmtId="38" fontId="0" fillId="0" borderId="134" xfId="60" applyFont="1" applyBorder="1" applyAlignment="1">
      <alignment/>
    </xf>
    <xf numFmtId="38" fontId="0" fillId="0" borderId="129" xfId="60" applyFont="1" applyBorder="1" applyAlignment="1">
      <alignment/>
    </xf>
    <xf numFmtId="38" fontId="57" fillId="0" borderId="82" xfId="60" applyFont="1" applyBorder="1" applyAlignment="1">
      <alignment/>
    </xf>
    <xf numFmtId="0" fontId="0" fillId="0" borderId="82" xfId="91" applyFont="1" applyBorder="1">
      <alignment/>
      <protection/>
    </xf>
    <xf numFmtId="179" fontId="0" fillId="0" borderId="83" xfId="0" applyNumberFormat="1" applyFont="1" applyFill="1" applyBorder="1" applyAlignment="1">
      <alignment horizontal="right"/>
    </xf>
    <xf numFmtId="38" fontId="0" fillId="0" borderId="82" xfId="60" applyFont="1" applyBorder="1" applyAlignment="1">
      <alignment/>
    </xf>
    <xf numFmtId="0" fontId="0" fillId="0" borderId="82" xfId="89" applyFont="1" applyBorder="1">
      <alignment/>
      <protection/>
    </xf>
    <xf numFmtId="0" fontId="0" fillId="0" borderId="83" xfId="89" applyFont="1" applyBorder="1">
      <alignment/>
      <protection/>
    </xf>
    <xf numFmtId="0" fontId="0" fillId="0" borderId="135" xfId="89" applyFont="1" applyBorder="1">
      <alignment/>
      <protection/>
    </xf>
    <xf numFmtId="3" fontId="0" fillId="0" borderId="23" xfId="85" applyNumberFormat="1" applyFont="1" applyFill="1" applyBorder="1" applyAlignment="1">
      <alignment/>
      <protection/>
    </xf>
    <xf numFmtId="178" fontId="0" fillId="0" borderId="23" xfId="85" applyNumberFormat="1" applyFont="1" applyFill="1" applyBorder="1" applyAlignment="1">
      <alignment/>
      <protection/>
    </xf>
    <xf numFmtId="178" fontId="0" fillId="0" borderId="23" xfId="85" applyNumberFormat="1" applyFont="1" applyFill="1" applyBorder="1" applyAlignment="1">
      <alignment/>
      <protection/>
    </xf>
    <xf numFmtId="3" fontId="0" fillId="0" borderId="23" xfId="85" applyNumberFormat="1" applyFont="1" applyFill="1" applyBorder="1" applyAlignment="1">
      <alignment/>
      <protection/>
    </xf>
    <xf numFmtId="178" fontId="0" fillId="0" borderId="23" xfId="85" applyNumberFormat="1" applyFont="1" applyFill="1" applyBorder="1" applyAlignment="1">
      <alignment/>
      <protection/>
    </xf>
    <xf numFmtId="0" fontId="0" fillId="0" borderId="23" xfId="85" applyNumberFormat="1" applyFont="1" applyFill="1" applyBorder="1" applyAlignment="1">
      <alignment/>
      <protection/>
    </xf>
    <xf numFmtId="0" fontId="0" fillId="0" borderId="23" xfId="85" applyNumberFormat="1" applyFont="1" applyFill="1" applyBorder="1" applyAlignment="1">
      <alignment/>
      <protection/>
    </xf>
    <xf numFmtId="178" fontId="0" fillId="0" borderId="27" xfId="85" applyNumberFormat="1" applyFont="1" applyFill="1" applyBorder="1" applyAlignment="1">
      <alignment/>
      <protection/>
    </xf>
    <xf numFmtId="178" fontId="0" fillId="0" borderId="27" xfId="85" applyNumberFormat="1" applyFont="1" applyFill="1" applyBorder="1" applyAlignment="1">
      <alignment/>
      <protection/>
    </xf>
    <xf numFmtId="3" fontId="0" fillId="0" borderId="36" xfId="85" applyNumberFormat="1" applyFont="1" applyFill="1" applyBorder="1" applyAlignment="1">
      <alignment/>
      <protection/>
    </xf>
    <xf numFmtId="38" fontId="0" fillId="35" borderId="136" xfId="60" applyFont="1" applyFill="1" applyBorder="1" applyAlignment="1">
      <alignment/>
    </xf>
    <xf numFmtId="3" fontId="0" fillId="0" borderId="22" xfId="85" applyNumberFormat="1" applyFont="1" applyFill="1" applyBorder="1" applyAlignment="1">
      <alignment/>
      <protection/>
    </xf>
    <xf numFmtId="178" fontId="0" fillId="0" borderId="137" xfId="53" applyNumberFormat="1" applyFont="1" applyBorder="1" applyAlignment="1">
      <alignment/>
    </xf>
    <xf numFmtId="178" fontId="0" fillId="0" borderId="22" xfId="85" applyNumberFormat="1" applyFont="1" applyFill="1" applyBorder="1" applyAlignment="1">
      <alignment/>
      <protection/>
    </xf>
    <xf numFmtId="38" fontId="0" fillId="35" borderId="138" xfId="60" applyFont="1" applyFill="1" applyBorder="1" applyAlignment="1">
      <alignment/>
    </xf>
    <xf numFmtId="178" fontId="0" fillId="0" borderId="91" xfId="53" applyNumberFormat="1" applyFont="1" applyBorder="1" applyAlignment="1">
      <alignment/>
    </xf>
    <xf numFmtId="38" fontId="0" fillId="35" borderId="94" xfId="60" applyFont="1" applyFill="1" applyBorder="1" applyAlignment="1">
      <alignment/>
    </xf>
    <xf numFmtId="178" fontId="0" fillId="0" borderId="97" xfId="53" applyNumberFormat="1" applyFont="1" applyBorder="1" applyAlignment="1">
      <alignment/>
    </xf>
    <xf numFmtId="178" fontId="0" fillId="0" borderId="26" xfId="85" applyNumberFormat="1" applyFont="1" applyFill="1" applyBorder="1" applyAlignment="1">
      <alignment/>
      <protection/>
    </xf>
    <xf numFmtId="38" fontId="0" fillId="35" borderId="95" xfId="60" applyFont="1" applyFill="1" applyBorder="1" applyAlignment="1">
      <alignment/>
    </xf>
    <xf numFmtId="178" fontId="0" fillId="0" borderId="98" xfId="53" applyNumberFormat="1" applyFont="1" applyBorder="1" applyAlignment="1">
      <alignment/>
    </xf>
    <xf numFmtId="0" fontId="0" fillId="35" borderId="139" xfId="85" applyFont="1" applyFill="1" applyBorder="1">
      <alignment/>
      <protection/>
    </xf>
    <xf numFmtId="178" fontId="0" fillId="0" borderId="137" xfId="85" applyNumberFormat="1" applyFont="1" applyBorder="1">
      <alignment/>
      <protection/>
    </xf>
    <xf numFmtId="0" fontId="0" fillId="35" borderId="95" xfId="85" applyFont="1" applyFill="1" applyBorder="1">
      <alignment/>
      <protection/>
    </xf>
    <xf numFmtId="0" fontId="0" fillId="35" borderId="94" xfId="85" applyFont="1" applyFill="1" applyBorder="1">
      <alignment/>
      <protection/>
    </xf>
    <xf numFmtId="0" fontId="0" fillId="0" borderId="22" xfId="85" applyNumberFormat="1" applyFont="1" applyFill="1" applyBorder="1" applyAlignment="1">
      <alignment/>
      <protection/>
    </xf>
    <xf numFmtId="178" fontId="0" fillId="0" borderId="97" xfId="85" applyNumberFormat="1" applyFont="1" applyBorder="1">
      <alignment/>
      <protection/>
    </xf>
    <xf numFmtId="0" fontId="0" fillId="35" borderId="140" xfId="85" applyFont="1" applyFill="1" applyBorder="1">
      <alignment/>
      <protection/>
    </xf>
    <xf numFmtId="0" fontId="0" fillId="37" borderId="93" xfId="85" applyFont="1" applyFill="1" applyBorder="1">
      <alignment/>
      <protection/>
    </xf>
    <xf numFmtId="0" fontId="0" fillId="37" borderId="98" xfId="85" applyFont="1" applyFill="1" applyBorder="1">
      <alignment/>
      <protection/>
    </xf>
    <xf numFmtId="0" fontId="0" fillId="37" borderId="138" xfId="85" applyFont="1" applyFill="1" applyBorder="1">
      <alignment/>
      <protection/>
    </xf>
    <xf numFmtId="178" fontId="0" fillId="0" borderId="141" xfId="53" applyNumberFormat="1" applyFont="1" applyBorder="1" applyAlignment="1">
      <alignment/>
    </xf>
    <xf numFmtId="38" fontId="0" fillId="35" borderId="91" xfId="60" applyFont="1" applyFill="1" applyBorder="1" applyAlignment="1">
      <alignment/>
    </xf>
    <xf numFmtId="178" fontId="0" fillId="0" borderId="99" xfId="53" applyNumberFormat="1" applyFont="1" applyBorder="1" applyAlignment="1">
      <alignment/>
    </xf>
    <xf numFmtId="3" fontId="0" fillId="0" borderId="142" xfId="85" applyNumberFormat="1" applyFont="1" applyFill="1" applyBorder="1" applyAlignment="1">
      <alignment/>
      <protection/>
    </xf>
    <xf numFmtId="178" fontId="0" fillId="0" borderId="142" xfId="85" applyNumberFormat="1" applyFont="1" applyFill="1" applyBorder="1" applyAlignment="1">
      <alignment/>
      <protection/>
    </xf>
    <xf numFmtId="3" fontId="0" fillId="0" borderId="142" xfId="85" applyNumberFormat="1" applyFont="1" applyFill="1" applyBorder="1" applyAlignment="1">
      <alignment/>
      <protection/>
    </xf>
    <xf numFmtId="178" fontId="0" fillId="0" borderId="143" xfId="85" applyNumberFormat="1" applyFont="1" applyFill="1" applyBorder="1" applyAlignment="1">
      <alignment/>
      <protection/>
    </xf>
    <xf numFmtId="3" fontId="0" fillId="0" borderId="144" xfId="85" applyNumberFormat="1" applyFont="1" applyFill="1" applyBorder="1" applyAlignment="1">
      <alignment/>
      <protection/>
    </xf>
    <xf numFmtId="0" fontId="0" fillId="0" borderId="142" xfId="85" applyNumberFormat="1" applyFont="1" applyFill="1" applyBorder="1" applyAlignment="1">
      <alignment/>
      <protection/>
    </xf>
    <xf numFmtId="3" fontId="0" fillId="0" borderId="144" xfId="85" applyNumberFormat="1" applyFont="1" applyFill="1" applyBorder="1" applyAlignment="1">
      <alignment/>
      <protection/>
    </xf>
    <xf numFmtId="179" fontId="0" fillId="0" borderId="26" xfId="0" applyNumberFormat="1" applyFont="1" applyFill="1" applyBorder="1" applyAlignment="1">
      <alignment horizontal="right"/>
    </xf>
    <xf numFmtId="179" fontId="0" fillId="0" borderId="83" xfId="0" applyNumberFormat="1" applyFont="1" applyFill="1" applyBorder="1" applyAlignment="1">
      <alignment horizontal="right"/>
    </xf>
    <xf numFmtId="179" fontId="0" fillId="0" borderId="124" xfId="0" applyNumberFormat="1" applyFont="1" applyFill="1" applyBorder="1" applyAlignment="1">
      <alignment horizontal="right"/>
    </xf>
    <xf numFmtId="38" fontId="0" fillId="37" borderId="145" xfId="60" applyFont="1" applyFill="1" applyBorder="1" applyAlignment="1">
      <alignment horizontal="center"/>
    </xf>
    <xf numFmtId="38" fontId="0" fillId="37" borderId="80" xfId="60" applyFont="1" applyFill="1" applyBorder="1" applyAlignment="1">
      <alignment horizontal="center"/>
    </xf>
    <xf numFmtId="178" fontId="0" fillId="37" borderId="77" xfId="53" applyNumberFormat="1" applyFont="1" applyFill="1" applyBorder="1" applyAlignment="1">
      <alignment horizontal="center"/>
    </xf>
    <xf numFmtId="38" fontId="0" fillId="37" borderId="78" xfId="60" applyFont="1" applyFill="1" applyBorder="1" applyAlignment="1">
      <alignment horizontal="center"/>
    </xf>
    <xf numFmtId="10" fontId="0" fillId="37" borderId="77" xfId="53" applyNumberFormat="1" applyFont="1" applyFill="1" applyBorder="1" applyAlignment="1">
      <alignment horizontal="center"/>
    </xf>
    <xf numFmtId="178" fontId="0" fillId="37" borderId="81" xfId="53" applyNumberFormat="1" applyFont="1" applyFill="1" applyBorder="1" applyAlignment="1">
      <alignment horizontal="center"/>
    </xf>
    <xf numFmtId="0" fontId="0" fillId="37" borderId="80" xfId="85" applyFont="1" applyFill="1" applyBorder="1" applyAlignment="1">
      <alignment horizontal="center"/>
      <protection/>
    </xf>
    <xf numFmtId="178" fontId="0" fillId="37" borderId="77" xfId="85" applyNumberFormat="1" applyFont="1" applyFill="1" applyBorder="1" applyAlignment="1">
      <alignment horizontal="center"/>
      <protection/>
    </xf>
    <xf numFmtId="0" fontId="0" fillId="37" borderId="78" xfId="85" applyFont="1" applyFill="1" applyBorder="1" applyAlignment="1">
      <alignment horizontal="center"/>
      <protection/>
    </xf>
    <xf numFmtId="178" fontId="0" fillId="37" borderId="80" xfId="85" applyNumberFormat="1" applyFont="1" applyFill="1" applyBorder="1" applyAlignment="1">
      <alignment horizontal="center"/>
      <protection/>
    </xf>
    <xf numFmtId="0" fontId="0" fillId="37" borderId="145" xfId="85" applyFont="1" applyFill="1" applyBorder="1" applyAlignment="1">
      <alignment horizontal="center"/>
      <protection/>
    </xf>
    <xf numFmtId="178" fontId="0" fillId="37" borderId="80" xfId="53" applyNumberFormat="1" applyFont="1" applyFill="1" applyBorder="1" applyAlignment="1">
      <alignment horizontal="center"/>
    </xf>
    <xf numFmtId="38" fontId="0" fillId="0" borderId="146" xfId="60" applyFont="1" applyBorder="1" applyAlignment="1">
      <alignment horizontal="left"/>
    </xf>
    <xf numFmtId="178" fontId="0" fillId="0" borderId="86" xfId="53" applyNumberFormat="1" applyFont="1" applyBorder="1" applyAlignment="1">
      <alignment horizontal="left"/>
    </xf>
    <xf numFmtId="38" fontId="0" fillId="0" borderId="87" xfId="60" applyFont="1" applyBorder="1" applyAlignment="1">
      <alignment horizontal="left"/>
    </xf>
    <xf numFmtId="10" fontId="0" fillId="0" borderId="86" xfId="53" applyNumberFormat="1" applyFont="1" applyBorder="1" applyAlignment="1">
      <alignment horizontal="left"/>
    </xf>
    <xf numFmtId="38" fontId="0" fillId="0" borderId="147" xfId="60" applyFont="1" applyBorder="1" applyAlignment="1">
      <alignment horizontal="left"/>
    </xf>
    <xf numFmtId="178" fontId="0" fillId="0" borderId="148" xfId="53" applyNumberFormat="1" applyFont="1" applyBorder="1" applyAlignment="1">
      <alignment horizontal="left"/>
    </xf>
    <xf numFmtId="0" fontId="0" fillId="0" borderId="149" xfId="85" applyFont="1" applyBorder="1" applyAlignment="1">
      <alignment horizontal="left"/>
      <protection/>
    </xf>
    <xf numFmtId="0" fontId="0" fillId="0" borderId="87" xfId="85" applyFont="1" applyBorder="1" applyAlignment="1">
      <alignment horizontal="left"/>
      <protection/>
    </xf>
    <xf numFmtId="178" fontId="0" fillId="0" borderId="86" xfId="85" applyNumberFormat="1" applyFont="1" applyBorder="1" applyAlignment="1">
      <alignment horizontal="left"/>
      <protection/>
    </xf>
    <xf numFmtId="0" fontId="0" fillId="0" borderId="147" xfId="85" applyFont="1" applyBorder="1" applyAlignment="1">
      <alignment horizontal="left"/>
      <protection/>
    </xf>
    <xf numFmtId="178" fontId="0" fillId="0" borderId="149" xfId="85" applyNumberFormat="1" applyFont="1" applyBorder="1" applyAlignment="1">
      <alignment horizontal="left"/>
      <protection/>
    </xf>
    <xf numFmtId="0" fontId="0" fillId="0" borderId="146" xfId="85" applyFont="1" applyBorder="1" applyAlignment="1">
      <alignment horizontal="left"/>
      <protection/>
    </xf>
    <xf numFmtId="0" fontId="0" fillId="0" borderId="150" xfId="85" applyFont="1" applyBorder="1" applyAlignment="1">
      <alignment horizontal="left"/>
      <protection/>
    </xf>
    <xf numFmtId="178" fontId="0" fillId="0" borderId="151" xfId="53" applyNumberFormat="1" applyFont="1" applyBorder="1" applyAlignment="1">
      <alignment horizontal="left"/>
    </xf>
    <xf numFmtId="0" fontId="15" fillId="34" borderId="152" xfId="85" applyFont="1" applyFill="1" applyBorder="1" applyAlignment="1">
      <alignment horizontal="center"/>
      <protection/>
    </xf>
    <xf numFmtId="0" fontId="19" fillId="36" borderId="153" xfId="84" applyFont="1" applyFill="1" applyBorder="1" applyAlignment="1">
      <alignment horizontal="center" wrapText="1"/>
      <protection/>
    </xf>
    <xf numFmtId="38" fontId="18" fillId="0" borderId="154" xfId="60" applyFont="1" applyBorder="1" applyAlignment="1">
      <alignment/>
    </xf>
    <xf numFmtId="38" fontId="18" fillId="0" borderId="155" xfId="60" applyFont="1" applyBorder="1" applyAlignment="1">
      <alignment/>
    </xf>
    <xf numFmtId="38" fontId="18" fillId="0" borderId="156" xfId="60" applyFont="1" applyBorder="1" applyAlignment="1">
      <alignment/>
    </xf>
    <xf numFmtId="38" fontId="18" fillId="37" borderId="157" xfId="60" applyFont="1" applyFill="1" applyBorder="1" applyAlignment="1">
      <alignment/>
    </xf>
    <xf numFmtId="38" fontId="18" fillId="0" borderId="158" xfId="60" applyFont="1" applyBorder="1" applyAlignment="1">
      <alignment/>
    </xf>
    <xf numFmtId="0" fontId="19" fillId="36" borderId="159" xfId="84" applyFont="1" applyFill="1" applyBorder="1" applyAlignment="1">
      <alignment horizontal="center" wrapText="1"/>
      <protection/>
    </xf>
    <xf numFmtId="38" fontId="18" fillId="0" borderId="160" xfId="60" applyFont="1" applyBorder="1" applyAlignment="1">
      <alignment/>
    </xf>
    <xf numFmtId="38" fontId="18" fillId="0" borderId="161" xfId="60" applyFont="1" applyBorder="1" applyAlignment="1">
      <alignment/>
    </xf>
    <xf numFmtId="38" fontId="18" fillId="0" borderId="162" xfId="60" applyFont="1" applyBorder="1" applyAlignment="1">
      <alignment/>
    </xf>
    <xf numFmtId="38" fontId="18" fillId="37" borderId="163" xfId="60" applyFont="1" applyFill="1" applyBorder="1" applyAlignment="1">
      <alignment/>
    </xf>
    <xf numFmtId="38" fontId="18" fillId="37" borderId="40" xfId="60" applyFont="1" applyFill="1" applyBorder="1" applyAlignment="1">
      <alignment/>
    </xf>
    <xf numFmtId="38" fontId="0" fillId="0" borderId="164" xfId="60" applyFont="1" applyBorder="1" applyAlignment="1">
      <alignment/>
    </xf>
    <xf numFmtId="178" fontId="0" fillId="0" borderId="165" xfId="85" applyNumberFormat="1" applyFont="1" applyBorder="1" applyAlignment="1">
      <alignment/>
      <protection/>
    </xf>
    <xf numFmtId="38" fontId="0" fillId="0" borderId="166" xfId="60" applyFont="1" applyBorder="1" applyAlignment="1">
      <alignment/>
    </xf>
    <xf numFmtId="178" fontId="0" fillId="0" borderId="167" xfId="53" applyNumberFormat="1" applyFont="1" applyBorder="1" applyAlignment="1">
      <alignment/>
    </xf>
    <xf numFmtId="38" fontId="0" fillId="0" borderId="168" xfId="60" applyFont="1" applyBorder="1" applyAlignment="1">
      <alignment/>
    </xf>
    <xf numFmtId="178" fontId="0" fillId="0" borderId="169" xfId="53" applyNumberFormat="1" applyFont="1" applyBorder="1" applyAlignment="1">
      <alignment/>
    </xf>
    <xf numFmtId="38" fontId="0" fillId="0" borderId="170" xfId="60" applyFont="1" applyBorder="1" applyAlignment="1">
      <alignment/>
    </xf>
    <xf numFmtId="178" fontId="0" fillId="0" borderId="171" xfId="53" applyNumberFormat="1" applyFont="1" applyBorder="1" applyAlignment="1">
      <alignment/>
    </xf>
    <xf numFmtId="178" fontId="0" fillId="0" borderId="172" xfId="53" applyNumberFormat="1" applyFont="1" applyBorder="1" applyAlignment="1">
      <alignment/>
    </xf>
    <xf numFmtId="178" fontId="0" fillId="0" borderId="173" xfId="85" applyNumberFormat="1" applyFont="1" applyBorder="1" applyProtection="1">
      <alignment/>
      <protection/>
    </xf>
    <xf numFmtId="38" fontId="0" fillId="0" borderId="174" xfId="60" applyFont="1" applyBorder="1" applyAlignment="1">
      <alignment/>
    </xf>
    <xf numFmtId="38" fontId="0" fillId="37" borderId="164" xfId="60" applyFont="1" applyFill="1" applyBorder="1" applyAlignment="1">
      <alignment/>
    </xf>
    <xf numFmtId="38" fontId="0" fillId="37" borderId="168" xfId="60" applyFont="1" applyFill="1" applyBorder="1" applyAlignment="1">
      <alignment/>
    </xf>
    <xf numFmtId="38" fontId="0" fillId="37" borderId="174" xfId="60" applyFont="1" applyFill="1" applyBorder="1" applyAlignment="1">
      <alignment/>
    </xf>
    <xf numFmtId="178" fontId="0" fillId="0" borderId="175" xfId="53" applyNumberFormat="1" applyFont="1" applyBorder="1" applyAlignment="1">
      <alignment/>
    </xf>
    <xf numFmtId="38" fontId="0" fillId="0" borderId="176" xfId="60" applyFont="1" applyBorder="1" applyAlignment="1">
      <alignment/>
    </xf>
    <xf numFmtId="38" fontId="0" fillId="0" borderId="177" xfId="60" applyFont="1" applyBorder="1" applyAlignment="1">
      <alignment/>
    </xf>
    <xf numFmtId="38" fontId="0" fillId="0" borderId="178" xfId="60" applyFont="1" applyBorder="1" applyAlignment="1">
      <alignment/>
    </xf>
    <xf numFmtId="178" fontId="0" fillId="0" borderId="179" xfId="53" applyNumberFormat="1" applyFont="1" applyBorder="1" applyAlignment="1">
      <alignment/>
    </xf>
    <xf numFmtId="38" fontId="0" fillId="0" borderId="180" xfId="60" applyFont="1" applyBorder="1" applyAlignment="1">
      <alignment/>
    </xf>
    <xf numFmtId="178" fontId="0" fillId="0" borderId="165" xfId="85" applyNumberFormat="1" applyFont="1" applyFill="1" applyBorder="1" applyAlignment="1">
      <alignment/>
      <protection/>
    </xf>
    <xf numFmtId="178" fontId="0" fillId="0" borderId="165" xfId="53" applyNumberFormat="1" applyFont="1" applyBorder="1" applyAlignment="1">
      <alignment/>
    </xf>
    <xf numFmtId="38" fontId="0" fillId="0" borderId="181" xfId="60" applyFont="1" applyBorder="1" applyAlignment="1">
      <alignment/>
    </xf>
    <xf numFmtId="3" fontId="0" fillId="0" borderId="174" xfId="85" applyNumberFormat="1" applyFont="1" applyBorder="1" applyAlignment="1">
      <alignment/>
      <protection/>
    </xf>
    <xf numFmtId="3" fontId="0" fillId="0" borderId="178" xfId="85" applyNumberFormat="1" applyFont="1" applyBorder="1" applyAlignment="1">
      <alignment/>
      <protection/>
    </xf>
    <xf numFmtId="178" fontId="0" fillId="0" borderId="171" xfId="85" applyNumberFormat="1" applyFont="1" applyBorder="1" applyProtection="1">
      <alignment/>
      <protection/>
    </xf>
    <xf numFmtId="38" fontId="0" fillId="0" borderId="182" xfId="60" applyFont="1" applyBorder="1" applyAlignment="1">
      <alignment/>
    </xf>
    <xf numFmtId="178" fontId="0" fillId="0" borderId="165" xfId="85" applyNumberFormat="1" applyFont="1" applyBorder="1" applyProtection="1">
      <alignment/>
      <protection/>
    </xf>
    <xf numFmtId="178" fontId="0" fillId="0" borderId="169" xfId="85" applyNumberFormat="1" applyFont="1" applyBorder="1" applyProtection="1">
      <alignment/>
      <protection/>
    </xf>
    <xf numFmtId="38" fontId="0" fillId="0" borderId="183" xfId="60" applyFont="1" applyBorder="1" applyAlignment="1">
      <alignment/>
    </xf>
    <xf numFmtId="38" fontId="0" fillId="0" borderId="184" xfId="60" applyFont="1" applyBorder="1" applyAlignment="1">
      <alignment/>
    </xf>
    <xf numFmtId="38" fontId="0" fillId="0" borderId="185" xfId="60" applyFont="1" applyBorder="1" applyAlignment="1">
      <alignment/>
    </xf>
    <xf numFmtId="38" fontId="0" fillId="0" borderId="186" xfId="60" applyFont="1" applyBorder="1" applyAlignment="1">
      <alignment/>
    </xf>
    <xf numFmtId="178" fontId="0" fillId="0" borderId="187" xfId="53" applyNumberFormat="1" applyFont="1" applyBorder="1" applyAlignment="1">
      <alignment/>
    </xf>
    <xf numFmtId="38" fontId="0" fillId="0" borderId="162" xfId="60" applyFont="1" applyBorder="1" applyAlignment="1">
      <alignment/>
    </xf>
    <xf numFmtId="38" fontId="0" fillId="0" borderId="188" xfId="60" applyFont="1" applyBorder="1" applyAlignment="1">
      <alignment/>
    </xf>
    <xf numFmtId="178" fontId="0" fillId="0" borderId="189" xfId="85" applyNumberFormat="1" applyFont="1" applyBorder="1">
      <alignment/>
      <protection/>
    </xf>
    <xf numFmtId="38" fontId="0" fillId="0" borderId="190" xfId="60" applyFont="1" applyBorder="1" applyAlignment="1">
      <alignment/>
    </xf>
    <xf numFmtId="178" fontId="0" fillId="0" borderId="191" xfId="53" applyNumberFormat="1" applyFont="1" applyBorder="1" applyAlignment="1">
      <alignment/>
    </xf>
    <xf numFmtId="38" fontId="0" fillId="0" borderId="154" xfId="60" applyFont="1" applyBorder="1" applyAlignment="1" applyProtection="1">
      <alignment/>
      <protection/>
    </xf>
    <xf numFmtId="38" fontId="0" fillId="0" borderId="66" xfId="60" applyFont="1" applyBorder="1" applyAlignment="1" applyProtection="1">
      <alignment/>
      <protection/>
    </xf>
    <xf numFmtId="3" fontId="0" fillId="0" borderId="37" xfId="0" applyNumberFormat="1" applyFont="1" applyBorder="1" applyAlignment="1">
      <alignment vertical="center"/>
    </xf>
    <xf numFmtId="3" fontId="0" fillId="0" borderId="145" xfId="0" applyNumberFormat="1" applyFont="1" applyBorder="1" applyAlignment="1">
      <alignment vertical="center"/>
    </xf>
    <xf numFmtId="38" fontId="0" fillId="0" borderId="192" xfId="60" applyFont="1" applyBorder="1" applyAlignment="1" applyProtection="1">
      <alignment/>
      <protection/>
    </xf>
    <xf numFmtId="38" fontId="0" fillId="0" borderId="193" xfId="60" applyFont="1" applyBorder="1" applyAlignment="1" applyProtection="1">
      <alignment/>
      <protection/>
    </xf>
    <xf numFmtId="178" fontId="0" fillId="0" borderId="194" xfId="85" applyNumberFormat="1" applyFont="1" applyFill="1" applyBorder="1" applyAlignment="1">
      <alignment/>
      <protection/>
    </xf>
    <xf numFmtId="178" fontId="0" fillId="0" borderId="77" xfId="85" applyNumberFormat="1" applyFont="1" applyFill="1" applyBorder="1" applyAlignment="1">
      <alignment/>
      <protection/>
    </xf>
    <xf numFmtId="38" fontId="0" fillId="0" borderId="0" xfId="60" applyFont="1" applyBorder="1" applyAlignment="1" applyProtection="1">
      <alignment/>
      <protection/>
    </xf>
    <xf numFmtId="38" fontId="0" fillId="0" borderId="40" xfId="60" applyFont="1" applyBorder="1" applyAlignment="1" applyProtection="1">
      <alignment/>
      <protection/>
    </xf>
    <xf numFmtId="38" fontId="0" fillId="0" borderId="40" xfId="60" applyFont="1" applyFill="1" applyBorder="1" applyAlignment="1" applyProtection="1">
      <alignment/>
      <protection/>
    </xf>
    <xf numFmtId="38" fontId="0" fillId="0" borderId="78" xfId="60" applyFont="1" applyBorder="1" applyAlignment="1" applyProtection="1">
      <alignment/>
      <protection/>
    </xf>
    <xf numFmtId="38" fontId="0" fillId="0" borderId="193" xfId="60" applyFont="1" applyFill="1" applyBorder="1" applyAlignment="1" applyProtection="1">
      <alignment/>
      <protection/>
    </xf>
    <xf numFmtId="3" fontId="0" fillId="0" borderId="12" xfId="85" applyNumberFormat="1" applyFont="1" applyFill="1" applyBorder="1" applyAlignment="1">
      <alignment/>
      <protection/>
    </xf>
    <xf numFmtId="3" fontId="0" fillId="0" borderId="195" xfId="85" applyNumberFormat="1" applyFont="1" applyFill="1" applyBorder="1" applyAlignment="1">
      <alignment/>
      <protection/>
    </xf>
    <xf numFmtId="3" fontId="0" fillId="0" borderId="115" xfId="85" applyNumberFormat="1" applyFont="1" applyFill="1" applyBorder="1" applyAlignment="1">
      <alignment/>
      <protection/>
    </xf>
    <xf numFmtId="3" fontId="0" fillId="0" borderId="196" xfId="85" applyNumberFormat="1" applyFont="1" applyFill="1" applyBorder="1" applyAlignment="1">
      <alignment/>
      <protection/>
    </xf>
    <xf numFmtId="3" fontId="0" fillId="0" borderId="193" xfId="85" applyNumberFormat="1" applyFont="1" applyFill="1" applyBorder="1" applyAlignment="1">
      <alignment/>
      <protection/>
    </xf>
    <xf numFmtId="3" fontId="0" fillId="0" borderId="197" xfId="85" applyNumberFormat="1" applyFont="1" applyFill="1" applyBorder="1" applyAlignment="1">
      <alignment/>
      <protection/>
    </xf>
    <xf numFmtId="178" fontId="0" fillId="0" borderId="198" xfId="85" applyNumberFormat="1" applyFont="1" applyFill="1" applyBorder="1" applyAlignment="1">
      <alignment/>
      <protection/>
    </xf>
    <xf numFmtId="178" fontId="0" fillId="0" borderId="199" xfId="85" applyNumberFormat="1" applyFont="1" applyFill="1" applyBorder="1" applyAlignment="1">
      <alignment/>
      <protection/>
    </xf>
    <xf numFmtId="178" fontId="0" fillId="0" borderId="200" xfId="85" applyNumberFormat="1" applyFont="1" applyFill="1" applyBorder="1" applyAlignment="1">
      <alignment/>
      <protection/>
    </xf>
    <xf numFmtId="38" fontId="0" fillId="0" borderId="37" xfId="60" applyFont="1" applyBorder="1" applyAlignment="1" applyProtection="1">
      <alignment/>
      <protection/>
    </xf>
    <xf numFmtId="38" fontId="0" fillId="0" borderId="201" xfId="60" applyFont="1" applyBorder="1" applyAlignment="1" applyProtection="1">
      <alignment/>
      <protection/>
    </xf>
    <xf numFmtId="38" fontId="0" fillId="0" borderId="201" xfId="60" applyFont="1" applyFill="1" applyBorder="1" applyAlignment="1" applyProtection="1">
      <alignment/>
      <protection/>
    </xf>
    <xf numFmtId="38" fontId="0" fillId="0" borderId="202" xfId="60" applyFont="1" applyBorder="1" applyAlignment="1" applyProtection="1">
      <alignment/>
      <protection/>
    </xf>
    <xf numFmtId="178" fontId="0" fillId="0" borderId="89" xfId="85" applyNumberFormat="1" applyFont="1" applyFill="1" applyBorder="1" applyAlignment="1">
      <alignment/>
      <protection/>
    </xf>
    <xf numFmtId="178" fontId="0" fillId="0" borderId="20" xfId="85" applyNumberFormat="1" applyFont="1" applyFill="1" applyBorder="1" applyAlignment="1">
      <alignment/>
      <protection/>
    </xf>
    <xf numFmtId="38" fontId="0" fillId="0" borderId="67" xfId="60" applyFont="1" applyBorder="1" applyAlignment="1" applyProtection="1">
      <alignment/>
      <protection/>
    </xf>
    <xf numFmtId="178" fontId="0" fillId="0" borderId="96" xfId="85" applyNumberFormat="1" applyFont="1" applyFill="1" applyBorder="1" applyAlignment="1">
      <alignment/>
      <protection/>
    </xf>
    <xf numFmtId="178" fontId="0" fillId="0" borderId="81" xfId="85" applyNumberFormat="1" applyFont="1" applyFill="1" applyBorder="1" applyAlignment="1">
      <alignment/>
      <protection/>
    </xf>
    <xf numFmtId="37" fontId="0" fillId="0" borderId="66" xfId="85" applyNumberFormat="1" applyFont="1" applyBorder="1" applyProtection="1">
      <alignment/>
      <protection/>
    </xf>
    <xf numFmtId="37" fontId="0" fillId="0" borderId="37" xfId="85" applyNumberFormat="1" applyFont="1" applyBorder="1" applyProtection="1">
      <alignment/>
      <protection/>
    </xf>
    <xf numFmtId="37" fontId="0" fillId="0" borderId="37" xfId="85" applyNumberFormat="1" applyFont="1" applyFill="1" applyBorder="1" applyProtection="1">
      <alignment/>
      <protection/>
    </xf>
    <xf numFmtId="37" fontId="0" fillId="0" borderId="145" xfId="85" applyNumberFormat="1" applyFont="1" applyBorder="1" applyProtection="1">
      <alignment/>
      <protection/>
    </xf>
    <xf numFmtId="37" fontId="0" fillId="0" borderId="192" xfId="85" applyNumberFormat="1" applyFont="1" applyBorder="1" applyProtection="1">
      <alignment/>
      <protection/>
    </xf>
    <xf numFmtId="37" fontId="0" fillId="0" borderId="193" xfId="85" applyNumberFormat="1" applyFont="1" applyBorder="1" applyProtection="1">
      <alignment/>
      <protection/>
    </xf>
    <xf numFmtId="37" fontId="0" fillId="0" borderId="193" xfId="85" applyNumberFormat="1" applyFont="1" applyFill="1" applyBorder="1" applyProtection="1">
      <alignment/>
      <protection/>
    </xf>
    <xf numFmtId="178" fontId="0" fillId="0" borderId="203" xfId="85" applyNumberFormat="1" applyFont="1" applyFill="1" applyBorder="1" applyAlignment="1">
      <alignment/>
      <protection/>
    </xf>
    <xf numFmtId="37" fontId="0" fillId="0" borderId="67" xfId="85" applyNumberFormat="1" applyFont="1" applyBorder="1" applyProtection="1">
      <alignment/>
      <protection/>
    </xf>
    <xf numFmtId="37" fontId="0" fillId="0" borderId="40" xfId="85" applyNumberFormat="1" applyFont="1" applyBorder="1" applyProtection="1">
      <alignment/>
      <protection/>
    </xf>
    <xf numFmtId="37" fontId="0" fillId="0" borderId="40" xfId="85" applyNumberFormat="1" applyFont="1" applyFill="1" applyBorder="1" applyProtection="1">
      <alignment/>
      <protection/>
    </xf>
    <xf numFmtId="37" fontId="0" fillId="0" borderId="78" xfId="85" applyNumberFormat="1" applyFont="1" applyBorder="1" applyProtection="1">
      <alignment/>
      <protection/>
    </xf>
    <xf numFmtId="178" fontId="0" fillId="0" borderId="89" xfId="85" applyNumberFormat="1" applyFont="1" applyBorder="1">
      <alignment/>
      <protection/>
    </xf>
    <xf numFmtId="178" fontId="0" fillId="0" borderId="20" xfId="85" applyNumberFormat="1" applyFont="1" applyBorder="1">
      <alignment/>
      <protection/>
    </xf>
    <xf numFmtId="178" fontId="0" fillId="0" borderId="20" xfId="85" applyNumberFormat="1" applyFont="1" applyFill="1" applyBorder="1">
      <alignment/>
      <protection/>
    </xf>
    <xf numFmtId="178" fontId="0" fillId="0" borderId="77" xfId="85" applyNumberFormat="1" applyFont="1" applyBorder="1">
      <alignment/>
      <protection/>
    </xf>
    <xf numFmtId="3" fontId="0" fillId="0" borderId="156" xfId="85" applyNumberFormat="1" applyFont="1" applyFill="1" applyBorder="1" applyAlignment="1">
      <alignment/>
      <protection/>
    </xf>
    <xf numFmtId="3" fontId="0" fillId="0" borderId="78" xfId="85" applyNumberFormat="1" applyFont="1" applyFill="1" applyBorder="1" applyAlignment="1">
      <alignment/>
      <protection/>
    </xf>
    <xf numFmtId="3" fontId="0" fillId="0" borderId="204" xfId="85" applyNumberFormat="1" applyFont="1" applyFill="1" applyBorder="1" applyAlignment="1">
      <alignment/>
      <protection/>
    </xf>
    <xf numFmtId="178" fontId="0" fillId="0" borderId="0" xfId="85" applyNumberFormat="1" applyFont="1" applyFill="1" applyBorder="1" applyAlignment="1">
      <alignment/>
      <protection/>
    </xf>
    <xf numFmtId="3" fontId="0" fillId="0" borderId="66" xfId="85" applyNumberFormat="1" applyFont="1" applyBorder="1">
      <alignment/>
      <protection/>
    </xf>
    <xf numFmtId="3" fontId="0" fillId="0" borderId="37" xfId="85" applyNumberFormat="1" applyFont="1" applyBorder="1">
      <alignment/>
      <protection/>
    </xf>
    <xf numFmtId="3" fontId="0" fillId="0" borderId="37" xfId="85" applyNumberFormat="1" applyFont="1" applyFill="1" applyBorder="1">
      <alignment/>
      <protection/>
    </xf>
    <xf numFmtId="3" fontId="0" fillId="0" borderId="145" xfId="85" applyNumberFormat="1" applyFont="1" applyBorder="1">
      <alignment/>
      <protection/>
    </xf>
    <xf numFmtId="3" fontId="0" fillId="0" borderId="192" xfId="85" applyNumberFormat="1" applyFont="1" applyBorder="1">
      <alignment/>
      <protection/>
    </xf>
    <xf numFmtId="3" fontId="0" fillId="0" borderId="193" xfId="85" applyNumberFormat="1" applyFont="1" applyBorder="1">
      <alignment/>
      <protection/>
    </xf>
    <xf numFmtId="3" fontId="0" fillId="0" borderId="193" xfId="85" applyNumberFormat="1" applyFont="1" applyFill="1" applyBorder="1">
      <alignment/>
      <protection/>
    </xf>
    <xf numFmtId="3" fontId="0" fillId="0" borderId="67" xfId="85" applyNumberFormat="1" applyFont="1" applyBorder="1">
      <alignment/>
      <protection/>
    </xf>
    <xf numFmtId="3" fontId="0" fillId="0" borderId="40" xfId="85" applyNumberFormat="1" applyFont="1" applyBorder="1">
      <alignment/>
      <protection/>
    </xf>
    <xf numFmtId="3" fontId="0" fillId="0" borderId="40" xfId="85" applyNumberFormat="1" applyFont="1" applyFill="1" applyBorder="1">
      <alignment/>
      <protection/>
    </xf>
    <xf numFmtId="3" fontId="0" fillId="0" borderId="78" xfId="85" applyNumberFormat="1" applyFont="1" applyBorder="1">
      <alignment/>
      <protection/>
    </xf>
    <xf numFmtId="3" fontId="0" fillId="0" borderId="67" xfId="85" applyNumberFormat="1" applyFont="1" applyFill="1" applyBorder="1" applyAlignment="1">
      <alignment/>
      <protection/>
    </xf>
    <xf numFmtId="3" fontId="0" fillId="0" borderId="40" xfId="85" applyNumberFormat="1" applyFont="1" applyFill="1" applyBorder="1" applyAlignment="1">
      <alignment/>
      <protection/>
    </xf>
    <xf numFmtId="3" fontId="0" fillId="0" borderId="192" xfId="85" applyNumberFormat="1" applyFont="1" applyFill="1" applyBorder="1" applyAlignment="1">
      <alignment/>
      <protection/>
    </xf>
    <xf numFmtId="3" fontId="0" fillId="0" borderId="93" xfId="85" applyNumberFormat="1" applyFont="1" applyFill="1" applyBorder="1" applyAlignment="1">
      <alignment/>
      <protection/>
    </xf>
    <xf numFmtId="3" fontId="0" fillId="0" borderId="12" xfId="85" applyNumberFormat="1" applyFont="1" applyBorder="1">
      <alignment/>
      <protection/>
    </xf>
    <xf numFmtId="3" fontId="0" fillId="0" borderId="195" xfId="85" applyNumberFormat="1" applyFont="1" applyBorder="1">
      <alignment/>
      <protection/>
    </xf>
    <xf numFmtId="3" fontId="0" fillId="0" borderId="195" xfId="85" applyNumberFormat="1" applyFont="1" applyFill="1" applyBorder="1">
      <alignment/>
      <protection/>
    </xf>
    <xf numFmtId="3" fontId="0" fillId="0" borderId="115" xfId="85" applyNumberFormat="1" applyFont="1" applyBorder="1">
      <alignment/>
      <protection/>
    </xf>
    <xf numFmtId="178" fontId="0" fillId="0" borderId="205" xfId="85" applyNumberFormat="1" applyFont="1" applyFill="1" applyBorder="1" applyAlignment="1">
      <alignment/>
      <protection/>
    </xf>
    <xf numFmtId="178" fontId="0" fillId="0" borderId="206" xfId="85" applyNumberFormat="1" applyFont="1" applyFill="1" applyBorder="1" applyAlignment="1">
      <alignment/>
      <protection/>
    </xf>
    <xf numFmtId="178" fontId="0" fillId="0" borderId="137" xfId="85" applyNumberFormat="1" applyFont="1" applyFill="1" applyBorder="1" applyAlignment="1">
      <alignment/>
      <protection/>
    </xf>
    <xf numFmtId="3" fontId="0" fillId="0" borderId="94" xfId="85" applyNumberFormat="1" applyFont="1" applyBorder="1">
      <alignment/>
      <protection/>
    </xf>
    <xf numFmtId="178" fontId="0" fillId="0" borderId="141" xfId="85" applyNumberFormat="1" applyFont="1" applyFill="1" applyBorder="1" applyAlignment="1">
      <alignment/>
      <protection/>
    </xf>
    <xf numFmtId="38" fontId="0" fillId="0" borderId="207" xfId="60" applyFont="1" applyBorder="1" applyAlignment="1" applyProtection="1">
      <alignment/>
      <protection/>
    </xf>
    <xf numFmtId="38" fontId="0" fillId="0" borderId="208" xfId="60" applyFont="1" applyBorder="1" applyAlignment="1" applyProtection="1">
      <alignment/>
      <protection/>
    </xf>
    <xf numFmtId="38" fontId="0" fillId="0" borderId="208" xfId="60" applyFont="1" applyFill="1" applyBorder="1" applyAlignment="1" applyProtection="1">
      <alignment/>
      <protection/>
    </xf>
    <xf numFmtId="38" fontId="0" fillId="0" borderId="140" xfId="60" applyFont="1" applyBorder="1" applyAlignment="1" applyProtection="1">
      <alignment/>
      <protection/>
    </xf>
    <xf numFmtId="38" fontId="0" fillId="0" borderId="209" xfId="60" applyFont="1" applyBorder="1" applyAlignment="1" applyProtection="1">
      <alignment/>
      <protection/>
    </xf>
    <xf numFmtId="38" fontId="0" fillId="0" borderId="210" xfId="60" applyFont="1" applyBorder="1" applyAlignment="1" applyProtection="1">
      <alignment/>
      <protection/>
    </xf>
    <xf numFmtId="38" fontId="0" fillId="0" borderId="210" xfId="60" applyFont="1" applyFill="1" applyBorder="1" applyAlignment="1" applyProtection="1">
      <alignment/>
      <protection/>
    </xf>
    <xf numFmtId="178" fontId="0" fillId="0" borderId="125" xfId="53" applyNumberFormat="1" applyFont="1" applyFill="1" applyBorder="1" applyAlignment="1">
      <alignment/>
    </xf>
    <xf numFmtId="178" fontId="0" fillId="0" borderId="20" xfId="53" applyNumberFormat="1" applyFont="1" applyFill="1" applyBorder="1" applyAlignment="1">
      <alignment/>
    </xf>
    <xf numFmtId="178" fontId="0" fillId="0" borderId="91" xfId="53" applyNumberFormat="1" applyFont="1" applyFill="1" applyBorder="1" applyAlignment="1">
      <alignment/>
    </xf>
    <xf numFmtId="3" fontId="0" fillId="0" borderId="211" xfId="85" applyNumberFormat="1" applyFont="1" applyFill="1" applyBorder="1" applyAlignment="1">
      <alignment/>
      <protection/>
    </xf>
    <xf numFmtId="3" fontId="0" fillId="0" borderId="95" xfId="85" applyNumberFormat="1" applyFont="1" applyFill="1" applyBorder="1" applyAlignment="1">
      <alignment/>
      <protection/>
    </xf>
    <xf numFmtId="3" fontId="0" fillId="0" borderId="212" xfId="85" applyNumberFormat="1" applyFont="1" applyFill="1" applyBorder="1" applyAlignment="1">
      <alignment/>
      <protection/>
    </xf>
    <xf numFmtId="178" fontId="0" fillId="0" borderId="125" xfId="85" applyNumberFormat="1" applyFont="1" applyFill="1" applyBorder="1" applyAlignment="1">
      <alignment/>
      <protection/>
    </xf>
    <xf numFmtId="178" fontId="0" fillId="0" borderId="91" xfId="85" applyNumberFormat="1" applyFont="1" applyFill="1" applyBorder="1" applyAlignment="1">
      <alignment/>
      <protection/>
    </xf>
    <xf numFmtId="3" fontId="0" fillId="0" borderId="213" xfId="85" applyNumberFormat="1" applyFont="1" applyFill="1" applyBorder="1" applyAlignment="1">
      <alignment/>
      <protection/>
    </xf>
    <xf numFmtId="3" fontId="0" fillId="0" borderId="214" xfId="85" applyNumberFormat="1" applyFont="1" applyFill="1" applyBorder="1" applyAlignment="1">
      <alignment/>
      <protection/>
    </xf>
    <xf numFmtId="3" fontId="0" fillId="0" borderId="215" xfId="85" applyNumberFormat="1" applyFont="1" applyFill="1" applyBorder="1" applyAlignment="1">
      <alignment/>
      <protection/>
    </xf>
    <xf numFmtId="3" fontId="0" fillId="0" borderId="216" xfId="85" applyNumberFormat="1" applyFont="1" applyFill="1" applyBorder="1" applyAlignment="1">
      <alignment/>
      <protection/>
    </xf>
    <xf numFmtId="3" fontId="0" fillId="0" borderId="217" xfId="85" applyNumberFormat="1" applyFont="1" applyFill="1" applyBorder="1" applyAlignment="1">
      <alignment/>
      <protection/>
    </xf>
    <xf numFmtId="3" fontId="0" fillId="0" borderId="218" xfId="85" applyNumberFormat="1" applyFont="1" applyFill="1" applyBorder="1" applyAlignment="1">
      <alignment/>
      <protection/>
    </xf>
    <xf numFmtId="178" fontId="0" fillId="0" borderId="219" xfId="85" applyNumberFormat="1" applyFont="1" applyFill="1" applyBorder="1" applyAlignment="1">
      <alignment/>
      <protection/>
    </xf>
    <xf numFmtId="178" fontId="0" fillId="0" borderId="31" xfId="85" applyNumberFormat="1" applyFont="1" applyFill="1" applyBorder="1" applyAlignment="1">
      <alignment/>
      <protection/>
    </xf>
    <xf numFmtId="178" fontId="0" fillId="0" borderId="99" xfId="85" applyNumberFormat="1" applyFont="1" applyFill="1" applyBorder="1" applyAlignment="1">
      <alignment/>
      <protection/>
    </xf>
    <xf numFmtId="38" fontId="0" fillId="0" borderId="220" xfId="60" applyFont="1" applyBorder="1" applyAlignment="1">
      <alignment/>
    </xf>
    <xf numFmtId="38" fontId="0" fillId="0" borderId="83" xfId="60" applyFont="1" applyBorder="1" applyAlignment="1">
      <alignment/>
    </xf>
    <xf numFmtId="38" fontId="0" fillId="0" borderId="135" xfId="60" applyFont="1" applyBorder="1" applyAlignment="1">
      <alignment/>
    </xf>
    <xf numFmtId="38" fontId="0" fillId="0" borderId="221" xfId="60" applyFont="1" applyBorder="1" applyAlignment="1">
      <alignment/>
    </xf>
    <xf numFmtId="0" fontId="0" fillId="0" borderId="82" xfId="91" applyFont="1" applyBorder="1">
      <alignment/>
      <protection/>
    </xf>
    <xf numFmtId="0" fontId="0" fillId="0" borderId="83" xfId="91" applyFont="1" applyBorder="1">
      <alignment/>
      <protection/>
    </xf>
    <xf numFmtId="0" fontId="0" fillId="0" borderId="135" xfId="91" applyFont="1" applyBorder="1">
      <alignment/>
      <protection/>
    </xf>
    <xf numFmtId="3" fontId="0" fillId="0" borderId="101" xfId="85" applyNumberFormat="1" applyFont="1" applyFill="1" applyBorder="1" applyAlignment="1">
      <alignment/>
      <protection/>
    </xf>
    <xf numFmtId="3" fontId="0" fillId="0" borderId="22" xfId="85" applyNumberFormat="1" applyFont="1" applyFill="1" applyBorder="1" applyAlignment="1">
      <alignment/>
      <protection/>
    </xf>
    <xf numFmtId="178" fontId="0" fillId="0" borderId="22" xfId="85" applyNumberFormat="1" applyFont="1" applyFill="1" applyBorder="1" applyAlignment="1">
      <alignment/>
      <protection/>
    </xf>
    <xf numFmtId="178" fontId="0" fillId="0" borderId="26" xfId="85" applyNumberFormat="1" applyFont="1" applyFill="1" applyBorder="1" applyAlignment="1">
      <alignment/>
      <protection/>
    </xf>
    <xf numFmtId="0" fontId="0" fillId="0" borderId="22" xfId="85" applyNumberFormat="1" applyFont="1" applyFill="1" applyBorder="1" applyAlignment="1">
      <alignment/>
      <protection/>
    </xf>
    <xf numFmtId="178" fontId="0" fillId="0" borderId="19" xfId="85" applyNumberFormat="1" applyFont="1" applyFill="1" applyBorder="1" applyAlignment="1">
      <alignment/>
      <protection/>
    </xf>
    <xf numFmtId="38" fontId="0" fillId="0" borderId="127" xfId="60" applyFont="1" applyBorder="1" applyAlignment="1" applyProtection="1">
      <alignment/>
      <protection/>
    </xf>
    <xf numFmtId="38" fontId="0" fillId="0" borderId="222" xfId="60" applyFont="1" applyBorder="1" applyAlignment="1" applyProtection="1">
      <alignment/>
      <protection/>
    </xf>
    <xf numFmtId="178" fontId="0" fillId="0" borderId="223" xfId="85" applyNumberFormat="1" applyFont="1" applyFill="1" applyBorder="1" applyAlignment="1">
      <alignment/>
      <protection/>
    </xf>
    <xf numFmtId="178" fontId="0" fillId="0" borderId="92" xfId="85" applyNumberFormat="1" applyFont="1" applyFill="1" applyBorder="1" applyAlignment="1">
      <alignment/>
      <protection/>
    </xf>
    <xf numFmtId="3" fontId="0" fillId="0" borderId="224" xfId="85" applyNumberFormat="1" applyFont="1" applyFill="1" applyBorder="1" applyAlignment="1">
      <alignment/>
      <protection/>
    </xf>
    <xf numFmtId="178" fontId="0" fillId="0" borderId="225" xfId="85" applyNumberFormat="1" applyFont="1" applyFill="1" applyBorder="1" applyAlignment="1">
      <alignment/>
      <protection/>
    </xf>
    <xf numFmtId="3" fontId="0" fillId="0" borderId="128" xfId="85" applyNumberFormat="1" applyFont="1" applyFill="1" applyBorder="1" applyAlignment="1">
      <alignment/>
      <protection/>
    </xf>
    <xf numFmtId="3" fontId="0" fillId="0" borderId="127" xfId="85" applyNumberFormat="1" applyFont="1" applyBorder="1">
      <alignment/>
      <protection/>
    </xf>
    <xf numFmtId="3" fontId="0" fillId="0" borderId="128" xfId="85" applyNumberFormat="1" applyFont="1" applyBorder="1">
      <alignment/>
      <protection/>
    </xf>
    <xf numFmtId="3" fontId="0" fillId="0" borderId="224" xfId="85" applyNumberFormat="1" applyFont="1" applyBorder="1">
      <alignment/>
      <protection/>
    </xf>
    <xf numFmtId="178" fontId="0" fillId="0" borderId="226" xfId="85" applyNumberFormat="1" applyFont="1" applyFill="1" applyBorder="1" applyAlignment="1">
      <alignment/>
      <protection/>
    </xf>
    <xf numFmtId="178" fontId="0" fillId="0" borderId="114" xfId="85" applyNumberFormat="1" applyFont="1" applyFill="1" applyBorder="1" applyAlignment="1">
      <alignment/>
      <protection/>
    </xf>
    <xf numFmtId="178" fontId="0" fillId="0" borderId="227" xfId="85" applyNumberFormat="1" applyFont="1" applyFill="1" applyBorder="1" applyAlignment="1">
      <alignment/>
      <protection/>
    </xf>
    <xf numFmtId="38" fontId="0" fillId="0" borderId="223" xfId="60" applyFont="1" applyBorder="1" applyAlignment="1" applyProtection="1">
      <alignment/>
      <protection/>
    </xf>
    <xf numFmtId="38" fontId="0" fillId="0" borderId="92" xfId="60" applyFont="1" applyBorder="1" applyAlignment="1" applyProtection="1">
      <alignment/>
      <protection/>
    </xf>
    <xf numFmtId="178" fontId="0" fillId="0" borderId="228" xfId="85" applyNumberFormat="1" applyFont="1" applyFill="1" applyBorder="1" applyAlignment="1">
      <alignment/>
      <protection/>
    </xf>
    <xf numFmtId="178" fontId="0" fillId="0" borderId="229" xfId="85" applyNumberFormat="1" applyFont="1" applyFill="1" applyBorder="1" applyAlignment="1">
      <alignment/>
      <protection/>
    </xf>
    <xf numFmtId="38" fontId="0" fillId="0" borderId="138" xfId="60" applyFont="1" applyFill="1" applyBorder="1" applyAlignment="1" applyProtection="1">
      <alignment/>
      <protection/>
    </xf>
    <xf numFmtId="38" fontId="0" fillId="0" borderId="188" xfId="60" applyFont="1" applyFill="1" applyBorder="1" applyAlignment="1">
      <alignment/>
    </xf>
    <xf numFmtId="3" fontId="0" fillId="0" borderId="19" xfId="85" applyNumberFormat="1" applyFont="1" applyFill="1" applyBorder="1" applyAlignment="1">
      <alignment/>
      <protection/>
    </xf>
    <xf numFmtId="3" fontId="0" fillId="0" borderId="20" xfId="85" applyNumberFormat="1" applyFont="1" applyFill="1" applyBorder="1" applyAlignment="1">
      <alignment/>
      <protection/>
    </xf>
    <xf numFmtId="3" fontId="0" fillId="0" borderId="91" xfId="85" applyNumberFormat="1" applyFont="1" applyFill="1" applyBorder="1" applyAlignment="1">
      <alignment/>
      <protection/>
    </xf>
    <xf numFmtId="0" fontId="15" fillId="34" borderId="230" xfId="85" applyFont="1" applyFill="1" applyBorder="1" applyAlignment="1">
      <alignment horizontal="center"/>
      <protection/>
    </xf>
    <xf numFmtId="0" fontId="15" fillId="46" borderId="44" xfId="91" applyFont="1" applyFill="1" applyBorder="1" applyAlignment="1">
      <alignment horizontal="center"/>
      <protection/>
    </xf>
    <xf numFmtId="0" fontId="15" fillId="46" borderId="45" xfId="91" applyFont="1" applyFill="1" applyBorder="1" applyAlignment="1">
      <alignment horizontal="center"/>
      <protection/>
    </xf>
    <xf numFmtId="0" fontId="15" fillId="46" borderId="47" xfId="91" applyFont="1" applyFill="1" applyBorder="1" applyAlignment="1">
      <alignment horizontal="center"/>
      <protection/>
    </xf>
    <xf numFmtId="0" fontId="15" fillId="46" borderId="53" xfId="91" applyFont="1" applyFill="1" applyBorder="1" applyAlignment="1">
      <alignment horizontal="center"/>
      <protection/>
    </xf>
    <xf numFmtId="0" fontId="15" fillId="46" borderId="60" xfId="91" applyFont="1" applyFill="1" applyBorder="1" applyAlignment="1">
      <alignment horizontal="center"/>
      <protection/>
    </xf>
    <xf numFmtId="178" fontId="16" fillId="0" borderId="0" xfId="53" applyNumberFormat="1" applyFont="1" applyFill="1" applyBorder="1" applyAlignment="1">
      <alignment horizontal="center"/>
    </xf>
    <xf numFmtId="178" fontId="0" fillId="0" borderId="0" xfId="53" applyNumberFormat="1" applyFont="1" applyFill="1" applyBorder="1" applyAlignment="1">
      <alignment/>
    </xf>
    <xf numFmtId="178" fontId="0" fillId="0" borderId="0" xfId="0" applyNumberFormat="1" applyFont="1" applyFill="1" applyAlignment="1">
      <alignment vertical="center"/>
    </xf>
    <xf numFmtId="0" fontId="16" fillId="42" borderId="50" xfId="88" applyFont="1" applyFill="1" applyBorder="1" applyAlignment="1">
      <alignment shrinkToFit="1"/>
      <protection/>
    </xf>
    <xf numFmtId="0" fontId="16" fillId="42" borderId="50" xfId="88" applyFont="1" applyFill="1" applyBorder="1" applyAlignment="1">
      <alignment horizontal="center" shrinkToFit="1"/>
      <protection/>
    </xf>
    <xf numFmtId="0" fontId="16" fillId="42" borderId="51" xfId="88" applyFont="1" applyFill="1" applyBorder="1" applyAlignment="1">
      <alignment shrinkToFit="1"/>
      <protection/>
    </xf>
    <xf numFmtId="0" fontId="16" fillId="42" borderId="52" xfId="88" applyFont="1" applyFill="1" applyBorder="1" applyAlignment="1">
      <alignment shrinkToFit="1"/>
      <protection/>
    </xf>
    <xf numFmtId="0" fontId="16" fillId="47" borderId="49" xfId="86" applyFont="1" applyFill="1" applyBorder="1" applyAlignment="1">
      <alignment shrinkToFit="1"/>
      <protection/>
    </xf>
    <xf numFmtId="0" fontId="16" fillId="47" borderId="50" xfId="86" applyFont="1" applyFill="1" applyBorder="1" applyAlignment="1">
      <alignment shrinkToFit="1"/>
      <protection/>
    </xf>
    <xf numFmtId="0" fontId="16" fillId="47" borderId="50" xfId="86" applyFont="1" applyFill="1" applyBorder="1" applyAlignment="1">
      <alignment horizontal="center" shrinkToFit="1"/>
      <protection/>
    </xf>
    <xf numFmtId="0" fontId="16" fillId="48" borderId="50" xfId="89" applyFont="1" applyFill="1" applyBorder="1" applyAlignment="1">
      <alignment shrinkToFit="1"/>
      <protection/>
    </xf>
    <xf numFmtId="0" fontId="16" fillId="48" borderId="51" xfId="89" applyFont="1" applyFill="1" applyBorder="1" applyAlignment="1">
      <alignment shrinkToFit="1"/>
      <protection/>
    </xf>
    <xf numFmtId="0" fontId="16" fillId="47" borderId="52" xfId="86" applyFont="1" applyFill="1" applyBorder="1" applyAlignment="1">
      <alignment horizontal="center" shrinkToFit="1"/>
      <protection/>
    </xf>
    <xf numFmtId="0" fontId="16" fillId="49" borderId="49" xfId="91" applyFont="1" applyFill="1" applyBorder="1" applyAlignment="1">
      <alignment shrinkToFit="1"/>
      <protection/>
    </xf>
    <xf numFmtId="0" fontId="16" fillId="49" borderId="50" xfId="91" applyFont="1" applyFill="1" applyBorder="1" applyAlignment="1">
      <alignment shrinkToFit="1"/>
      <protection/>
    </xf>
    <xf numFmtId="0" fontId="16" fillId="49" borderId="50" xfId="91" applyFont="1" applyFill="1" applyBorder="1" applyAlignment="1">
      <alignment horizontal="center" shrinkToFit="1"/>
      <protection/>
    </xf>
    <xf numFmtId="0" fontId="16" fillId="49" borderId="51" xfId="91" applyFont="1" applyFill="1" applyBorder="1" applyAlignment="1">
      <alignment shrinkToFit="1"/>
      <protection/>
    </xf>
    <xf numFmtId="0" fontId="16" fillId="49" borderId="52" xfId="91" applyFont="1" applyFill="1" applyBorder="1" applyAlignment="1">
      <alignment shrinkToFit="1"/>
      <protection/>
    </xf>
    <xf numFmtId="0" fontId="16" fillId="43" borderId="49" xfId="87" applyFont="1" applyFill="1" applyBorder="1" applyAlignment="1">
      <alignment shrinkToFit="1"/>
      <protection/>
    </xf>
    <xf numFmtId="0" fontId="16" fillId="43" borderId="50" xfId="87" applyFont="1" applyFill="1" applyBorder="1" applyAlignment="1">
      <alignment shrinkToFit="1"/>
      <protection/>
    </xf>
    <xf numFmtId="0" fontId="16" fillId="43" borderId="50" xfId="87" applyFont="1" applyFill="1" applyBorder="1" applyAlignment="1">
      <alignment horizontal="center" shrinkToFit="1"/>
      <protection/>
    </xf>
    <xf numFmtId="0" fontId="16" fillId="43" borderId="51" xfId="87" applyFont="1" applyFill="1" applyBorder="1" applyAlignment="1">
      <alignment shrinkToFit="1"/>
      <protection/>
    </xf>
    <xf numFmtId="0" fontId="16" fillId="43" borderId="52" xfId="87" applyFont="1" applyFill="1" applyBorder="1" applyAlignment="1">
      <alignment shrinkToFit="1"/>
      <protection/>
    </xf>
    <xf numFmtId="38" fontId="0" fillId="0" borderId="231" xfId="60" applyFont="1" applyBorder="1" applyAlignment="1">
      <alignment/>
    </xf>
    <xf numFmtId="178" fontId="22" fillId="0" borderId="232" xfId="90" applyNumberFormat="1" applyFont="1" applyFill="1" applyBorder="1" applyAlignment="1">
      <alignment/>
      <protection/>
    </xf>
    <xf numFmtId="38" fontId="14" fillId="44" borderId="56" xfId="60" applyFont="1" applyFill="1" applyBorder="1" applyAlignment="1">
      <alignment horizontal="center"/>
    </xf>
    <xf numFmtId="38" fontId="0" fillId="0" borderId="75" xfId="60" applyFont="1" applyBorder="1" applyAlignment="1">
      <alignment/>
    </xf>
    <xf numFmtId="38" fontId="0" fillId="0" borderId="39" xfId="60" applyFont="1" applyBorder="1" applyAlignment="1">
      <alignment/>
    </xf>
    <xf numFmtId="178" fontId="0" fillId="45" borderId="233" xfId="53" applyNumberFormat="1" applyFont="1" applyFill="1" applyBorder="1" applyAlignment="1">
      <alignment/>
    </xf>
    <xf numFmtId="38" fontId="14" fillId="44" borderId="234" xfId="60" applyFont="1" applyFill="1" applyBorder="1" applyAlignment="1">
      <alignment horizontal="center"/>
    </xf>
    <xf numFmtId="3" fontId="0" fillId="0" borderId="103" xfId="90" applyNumberFormat="1" applyFont="1" applyBorder="1" applyAlignment="1">
      <alignment/>
      <protection/>
    </xf>
    <xf numFmtId="3" fontId="0" fillId="0" borderId="109" xfId="90" applyNumberFormat="1" applyFont="1" applyBorder="1" applyAlignment="1">
      <alignment/>
      <protection/>
    </xf>
    <xf numFmtId="3" fontId="0" fillId="0" borderId="105" xfId="90" applyNumberFormat="1" applyFont="1" applyBorder="1" applyAlignment="1">
      <alignment/>
      <protection/>
    </xf>
    <xf numFmtId="178" fontId="0" fillId="45" borderId="104" xfId="90" applyNumberFormat="1" applyFont="1" applyFill="1" applyBorder="1" applyAlignment="1">
      <alignment/>
      <protection/>
    </xf>
    <xf numFmtId="3" fontId="0" fillId="0" borderId="102" xfId="90" applyNumberFormat="1" applyFont="1" applyBorder="1" applyAlignment="1">
      <alignment/>
      <protection/>
    </xf>
    <xf numFmtId="3" fontId="0" fillId="0" borderId="110" xfId="90" applyNumberFormat="1" applyFont="1" applyBorder="1" applyAlignment="1">
      <alignment/>
      <protection/>
    </xf>
    <xf numFmtId="178" fontId="0" fillId="45" borderId="235" xfId="53" applyNumberFormat="1" applyFont="1" applyFill="1" applyBorder="1" applyAlignment="1">
      <alignment/>
    </xf>
    <xf numFmtId="3" fontId="0" fillId="0" borderId="236" xfId="90" applyNumberFormat="1" applyFont="1" applyBorder="1" applyAlignment="1">
      <alignment/>
      <protection/>
    </xf>
    <xf numFmtId="3" fontId="0" fillId="0" borderId="220" xfId="90" applyNumberFormat="1" applyFont="1" applyBorder="1" applyAlignment="1">
      <alignment/>
      <protection/>
    </xf>
    <xf numFmtId="178" fontId="0" fillId="45" borderId="235" xfId="90" applyNumberFormat="1" applyFont="1" applyFill="1" applyBorder="1" applyAlignment="1">
      <alignment/>
      <protection/>
    </xf>
    <xf numFmtId="178" fontId="0" fillId="45" borderId="231" xfId="90" applyNumberFormat="1" applyFont="1" applyFill="1" applyBorder="1" applyAlignment="1">
      <alignment/>
      <protection/>
    </xf>
    <xf numFmtId="38" fontId="15" fillId="38" borderId="45" xfId="60" applyFont="1" applyFill="1" applyBorder="1" applyAlignment="1">
      <alignment horizontal="center"/>
    </xf>
    <xf numFmtId="38" fontId="15" fillId="38" borderId="234" xfId="60" applyFont="1" applyFill="1" applyBorder="1" applyAlignment="1">
      <alignment horizontal="center"/>
    </xf>
    <xf numFmtId="20" fontId="0" fillId="0" borderId="0" xfId="83" applyNumberFormat="1" applyFont="1" applyAlignment="1">
      <alignment vertical="center"/>
      <protection/>
    </xf>
    <xf numFmtId="0" fontId="0" fillId="0" borderId="0" xfId="83" applyFont="1" applyAlignment="1">
      <alignment vertical="center"/>
      <protection/>
    </xf>
    <xf numFmtId="38" fontId="0" fillId="0" borderId="0" xfId="60" applyFont="1" applyAlignment="1">
      <alignment vertical="center"/>
    </xf>
    <xf numFmtId="38" fontId="15" fillId="0" borderId="0" xfId="60" applyFont="1" applyAlignment="1">
      <alignment vertical="center"/>
    </xf>
    <xf numFmtId="38" fontId="0" fillId="0" borderId="0" xfId="60" applyFont="1" applyAlignment="1">
      <alignment vertical="center"/>
    </xf>
    <xf numFmtId="38" fontId="12" fillId="0" borderId="0" xfId="60" applyFont="1" applyAlignment="1">
      <alignment vertical="center"/>
    </xf>
    <xf numFmtId="178" fontId="57" fillId="0" borderId="77" xfId="53" applyNumberFormat="1" applyFont="1" applyFill="1" applyBorder="1" applyAlignment="1">
      <alignment/>
    </xf>
    <xf numFmtId="3" fontId="57" fillId="0" borderId="78" xfId="60" applyNumberFormat="1" applyFont="1" applyFill="1" applyBorder="1" applyAlignment="1">
      <alignment/>
    </xf>
    <xf numFmtId="178" fontId="57" fillId="0" borderId="114" xfId="53" applyNumberFormat="1" applyFont="1" applyFill="1" applyBorder="1" applyAlignment="1">
      <alignment/>
    </xf>
    <xf numFmtId="3" fontId="57" fillId="0" borderId="115" xfId="60" applyNumberFormat="1" applyFont="1" applyFill="1" applyBorder="1" applyAlignment="1">
      <alignment/>
    </xf>
    <xf numFmtId="185" fontId="57" fillId="0" borderId="115" xfId="60" applyNumberFormat="1" applyFont="1" applyFill="1" applyBorder="1" applyAlignment="1">
      <alignment/>
    </xf>
    <xf numFmtId="178" fontId="0" fillId="0" borderId="237" xfId="85" applyNumberFormat="1" applyFont="1" applyFill="1" applyBorder="1" applyAlignment="1">
      <alignment/>
      <protection/>
    </xf>
    <xf numFmtId="178" fontId="0" fillId="0" borderId="238" xfId="85" applyNumberFormat="1" applyFont="1" applyFill="1" applyBorder="1" applyAlignment="1">
      <alignment/>
      <protection/>
    </xf>
    <xf numFmtId="178" fontId="0" fillId="0" borderId="239" xfId="85" applyNumberFormat="1" applyFont="1" applyFill="1" applyBorder="1" applyAlignment="1">
      <alignment/>
      <protection/>
    </xf>
    <xf numFmtId="178" fontId="16" fillId="35" borderId="0" xfId="53" applyNumberFormat="1" applyFont="1" applyFill="1" applyBorder="1" applyAlignment="1">
      <alignment horizontal="center"/>
    </xf>
    <xf numFmtId="178" fontId="0" fillId="37" borderId="0" xfId="53" applyNumberFormat="1" applyFont="1" applyFill="1" applyBorder="1" applyAlignment="1">
      <alignment horizontal="center"/>
    </xf>
    <xf numFmtId="178" fontId="0" fillId="0" borderId="0" xfId="53" applyNumberFormat="1" applyFont="1" applyBorder="1" applyAlignment="1">
      <alignment horizontal="left"/>
    </xf>
    <xf numFmtId="178" fontId="0" fillId="0" borderId="0" xfId="53" applyNumberFormat="1" applyFont="1" applyBorder="1" applyAlignment="1">
      <alignment/>
    </xf>
    <xf numFmtId="38" fontId="0" fillId="0" borderId="0" xfId="60" applyFont="1" applyBorder="1" applyAlignment="1">
      <alignment/>
    </xf>
    <xf numFmtId="178" fontId="0" fillId="0" borderId="0" xfId="85" applyNumberFormat="1" applyFont="1" applyBorder="1" applyAlignment="1">
      <alignment/>
      <protection/>
    </xf>
    <xf numFmtId="178" fontId="0" fillId="0" borderId="0" xfId="85" applyNumberFormat="1" applyFont="1" applyBorder="1" applyProtection="1">
      <alignment/>
      <protection/>
    </xf>
    <xf numFmtId="38" fontId="0" fillId="37" borderId="0" xfId="60" applyFont="1" applyFill="1" applyBorder="1" applyAlignment="1">
      <alignment/>
    </xf>
    <xf numFmtId="0" fontId="22" fillId="0" borderId="0" xfId="85" applyFont="1" applyAlignment="1">
      <alignment/>
      <protection/>
    </xf>
    <xf numFmtId="0" fontId="15" fillId="0" borderId="0" xfId="85" applyFont="1" applyFill="1" applyBorder="1" applyAlignment="1">
      <alignment horizontal="center"/>
      <protection/>
    </xf>
    <xf numFmtId="3" fontId="57" fillId="0" borderId="109" xfId="60" applyNumberFormat="1" applyFont="1" applyBorder="1" applyAlignment="1">
      <alignment/>
    </xf>
    <xf numFmtId="178" fontId="57" fillId="0" borderId="240" xfId="53" applyNumberFormat="1" applyFont="1" applyBorder="1" applyAlignment="1">
      <alignment/>
    </xf>
    <xf numFmtId="3" fontId="57" fillId="0" borderId="110" xfId="60" applyNumberFormat="1" applyFont="1" applyBorder="1" applyAlignment="1">
      <alignment/>
    </xf>
    <xf numFmtId="3" fontId="57" fillId="0" borderId="241" xfId="60" applyNumberFormat="1" applyFont="1" applyBorder="1" applyAlignment="1">
      <alignment/>
    </xf>
    <xf numFmtId="178" fontId="57" fillId="0" borderId="103" xfId="53" applyNumberFormat="1" applyFont="1" applyBorder="1" applyAlignment="1">
      <alignment/>
    </xf>
    <xf numFmtId="0" fontId="16" fillId="33" borderId="242" xfId="82" applyNumberFormat="1" applyFont="1" applyFill="1" applyBorder="1" applyAlignment="1">
      <alignment/>
      <protection/>
    </xf>
    <xf numFmtId="178" fontId="57" fillId="0" borderId="243" xfId="53" applyNumberFormat="1" applyFont="1" applyBorder="1" applyAlignment="1">
      <alignment/>
    </xf>
    <xf numFmtId="178" fontId="57" fillId="0" borderId="243" xfId="53" applyNumberFormat="1" applyFont="1" applyFill="1" applyBorder="1" applyAlignment="1">
      <alignment/>
    </xf>
    <xf numFmtId="178" fontId="57" fillId="0" borderId="231" xfId="53" applyNumberFormat="1" applyFont="1" applyBorder="1" applyAlignment="1">
      <alignment/>
    </xf>
    <xf numFmtId="185" fontId="57" fillId="0" borderId="20" xfId="0" applyNumberFormat="1" applyFont="1" applyFill="1" applyBorder="1" applyAlignment="1" quotePrefix="1">
      <alignment horizontal="right"/>
    </xf>
    <xf numFmtId="3" fontId="57" fillId="0" borderId="103" xfId="60" applyNumberFormat="1" applyFont="1" applyBorder="1" applyAlignment="1">
      <alignment/>
    </xf>
    <xf numFmtId="0" fontId="15" fillId="38" borderId="244" xfId="60" applyNumberFormat="1" applyFont="1" applyFill="1" applyBorder="1" applyAlignment="1">
      <alignment horizontal="center"/>
    </xf>
    <xf numFmtId="0" fontId="15" fillId="38" borderId="245" xfId="60" applyNumberFormat="1" applyFont="1" applyFill="1" applyBorder="1" applyAlignment="1">
      <alignment horizontal="center"/>
    </xf>
    <xf numFmtId="0" fontId="15" fillId="38" borderId="246" xfId="60" applyNumberFormat="1" applyFont="1" applyFill="1" applyBorder="1" applyAlignment="1">
      <alignment horizontal="center"/>
    </xf>
    <xf numFmtId="38" fontId="0" fillId="0" borderId="222" xfId="60" applyFont="1" applyFill="1" applyBorder="1" applyAlignment="1" applyProtection="1">
      <alignment/>
      <protection/>
    </xf>
    <xf numFmtId="38" fontId="0" fillId="0" borderId="92" xfId="60" applyFont="1" applyFill="1" applyBorder="1" applyAlignment="1" applyProtection="1">
      <alignment/>
      <protection/>
    </xf>
    <xf numFmtId="38" fontId="0" fillId="0" borderId="37" xfId="60" applyFont="1" applyFill="1" applyBorder="1" applyAlignment="1" applyProtection="1">
      <alignment/>
      <protection/>
    </xf>
    <xf numFmtId="3" fontId="0" fillId="0" borderId="145" xfId="85" applyNumberFormat="1" applyFont="1" applyFill="1" applyBorder="1">
      <alignment/>
      <protection/>
    </xf>
    <xf numFmtId="3" fontId="0" fillId="0" borderId="78" xfId="85" applyNumberFormat="1" applyFont="1" applyFill="1" applyBorder="1">
      <alignment/>
      <protection/>
    </xf>
    <xf numFmtId="3" fontId="0" fillId="0" borderId="115" xfId="85" applyNumberFormat="1" applyFont="1" applyFill="1" applyBorder="1">
      <alignment/>
      <protection/>
    </xf>
    <xf numFmtId="38" fontId="0" fillId="0" borderId="140" xfId="60" applyFont="1" applyFill="1" applyBorder="1" applyAlignment="1" applyProtection="1">
      <alignment/>
      <protection/>
    </xf>
    <xf numFmtId="0" fontId="0" fillId="0" borderId="82" xfId="89" applyFont="1" applyFill="1" applyBorder="1">
      <alignment/>
      <protection/>
    </xf>
    <xf numFmtId="38" fontId="0" fillId="0" borderId="82" xfId="60" applyFont="1" applyFill="1" applyBorder="1" applyAlignment="1">
      <alignment/>
    </xf>
    <xf numFmtId="38" fontId="0" fillId="0" borderId="82" xfId="60" applyFont="1" applyFill="1" applyBorder="1" applyAlignment="1">
      <alignment/>
    </xf>
    <xf numFmtId="0" fontId="0" fillId="0" borderId="82" xfId="91" applyFont="1" applyFill="1" applyBorder="1">
      <alignment/>
      <protection/>
    </xf>
    <xf numFmtId="38" fontId="0" fillId="0" borderId="126" xfId="60" applyFont="1" applyFill="1" applyBorder="1" applyAlignment="1">
      <alignment/>
    </xf>
    <xf numFmtId="178" fontId="0" fillId="0" borderId="237" xfId="85" applyNumberFormat="1" applyFont="1" applyFill="1" applyBorder="1" applyAlignment="1">
      <alignment/>
      <protection/>
    </xf>
    <xf numFmtId="178" fontId="0" fillId="0" borderId="238" xfId="85" applyNumberFormat="1" applyFont="1" applyFill="1" applyBorder="1" applyAlignment="1">
      <alignment/>
      <protection/>
    </xf>
    <xf numFmtId="0" fontId="0" fillId="0" borderId="86" xfId="91" applyFont="1" applyBorder="1">
      <alignment/>
      <protection/>
    </xf>
    <xf numFmtId="0" fontId="15" fillId="46" borderId="57" xfId="91" applyFont="1" applyFill="1" applyBorder="1" applyAlignment="1">
      <alignment horizontal="center"/>
      <protection/>
    </xf>
    <xf numFmtId="38" fontId="0" fillId="0" borderId="247" xfId="60" applyFont="1" applyBorder="1" applyAlignment="1">
      <alignment/>
    </xf>
    <xf numFmtId="179" fontId="0" fillId="0" borderId="248" xfId="0" applyNumberFormat="1" applyFont="1" applyFill="1" applyBorder="1" applyAlignment="1">
      <alignment horizontal="right"/>
    </xf>
    <xf numFmtId="179" fontId="0" fillId="0" borderId="249" xfId="0" applyNumberFormat="1" applyFont="1" applyFill="1" applyBorder="1" applyAlignment="1">
      <alignment horizontal="right"/>
    </xf>
    <xf numFmtId="179" fontId="0" fillId="0" borderId="248" xfId="0" applyNumberFormat="1" applyFont="1" applyFill="1" applyBorder="1" applyAlignment="1">
      <alignment horizontal="right"/>
    </xf>
    <xf numFmtId="0" fontId="57" fillId="0" borderId="250" xfId="0" applyFont="1" applyBorder="1" applyAlignment="1">
      <alignment vertical="center"/>
    </xf>
    <xf numFmtId="0" fontId="57" fillId="0" borderId="85" xfId="0" applyFont="1" applyBorder="1" applyAlignment="1">
      <alignment vertical="center"/>
    </xf>
    <xf numFmtId="0" fontId="57" fillId="0" borderId="82" xfId="0" applyFont="1" applyBorder="1" applyAlignment="1">
      <alignment vertical="center"/>
    </xf>
    <xf numFmtId="0" fontId="57" fillId="0" borderId="83" xfId="0" applyFont="1" applyBorder="1" applyAlignment="1">
      <alignment vertical="center"/>
    </xf>
    <xf numFmtId="0" fontId="57" fillId="0" borderId="86" xfId="0" applyFont="1" applyBorder="1" applyAlignment="1">
      <alignment vertical="center"/>
    </xf>
    <xf numFmtId="0" fontId="15" fillId="39" borderId="57" xfId="89" applyFont="1" applyFill="1" applyBorder="1" applyAlignment="1">
      <alignment horizontal="center"/>
      <protection/>
    </xf>
    <xf numFmtId="0" fontId="0" fillId="0" borderId="83" xfId="89" applyFont="1" applyBorder="1">
      <alignment/>
      <protection/>
    </xf>
    <xf numFmtId="0" fontId="0" fillId="0" borderId="135" xfId="89" applyFont="1" applyBorder="1">
      <alignment/>
      <protection/>
    </xf>
    <xf numFmtId="0" fontId="57" fillId="0" borderId="126" xfId="0" applyFont="1" applyBorder="1" applyAlignment="1">
      <alignment vertical="center"/>
    </xf>
    <xf numFmtId="0" fontId="57" fillId="0" borderId="124" xfId="0" applyFont="1" applyBorder="1" applyAlignment="1">
      <alignment vertical="center"/>
    </xf>
    <xf numFmtId="0" fontId="57" fillId="0" borderId="132" xfId="0" applyFont="1" applyBorder="1" applyAlignment="1">
      <alignment vertical="center"/>
    </xf>
    <xf numFmtId="0" fontId="57" fillId="0" borderId="125" xfId="0" applyFont="1" applyBorder="1" applyAlignment="1">
      <alignment vertical="center"/>
    </xf>
    <xf numFmtId="0" fontId="57" fillId="0" borderId="125" xfId="0" applyFont="1" applyFill="1" applyBorder="1" applyAlignment="1">
      <alignment vertical="center"/>
    </xf>
    <xf numFmtId="0" fontId="57" fillId="0" borderId="124" xfId="0" applyFont="1" applyFill="1" applyBorder="1" applyAlignment="1">
      <alignment vertical="center"/>
    </xf>
    <xf numFmtId="0" fontId="57" fillId="0" borderId="250" xfId="0" applyFont="1" applyFill="1" applyBorder="1" applyAlignment="1">
      <alignment vertical="center"/>
    </xf>
    <xf numFmtId="0" fontId="57" fillId="0" borderId="251" xfId="0" applyFont="1" applyBorder="1" applyAlignment="1">
      <alignment vertical="center"/>
    </xf>
    <xf numFmtId="179" fontId="0" fillId="0" borderId="85" xfId="0" applyNumberFormat="1" applyFont="1" applyFill="1" applyBorder="1" applyAlignment="1">
      <alignment horizontal="right"/>
    </xf>
    <xf numFmtId="38" fontId="0" fillId="0" borderId="76" xfId="60" applyFont="1" applyBorder="1" applyAlignment="1">
      <alignment/>
    </xf>
    <xf numFmtId="38" fontId="0" fillId="0" borderId="89" xfId="60" applyFont="1" applyBorder="1" applyAlignment="1">
      <alignment/>
    </xf>
    <xf numFmtId="38" fontId="0" fillId="0" borderId="2" xfId="60" applyFont="1" applyBorder="1" applyAlignment="1">
      <alignment/>
    </xf>
    <xf numFmtId="38" fontId="0" fillId="0" borderId="67" xfId="60" applyFont="1" applyBorder="1" applyAlignment="1">
      <alignment/>
    </xf>
    <xf numFmtId="38" fontId="0" fillId="0" borderId="75" xfId="60" applyFont="1" applyBorder="1" applyAlignment="1" applyProtection="1">
      <alignment/>
      <protection/>
    </xf>
    <xf numFmtId="38" fontId="0" fillId="0" borderId="2" xfId="60" applyFont="1" applyBorder="1" applyAlignment="1" applyProtection="1">
      <alignment/>
      <protection/>
    </xf>
    <xf numFmtId="38" fontId="0" fillId="0" borderId="89" xfId="60" applyFont="1" applyBorder="1" applyAlignment="1" applyProtection="1">
      <alignment/>
      <protection/>
    </xf>
    <xf numFmtId="38" fontId="0" fillId="0" borderId="85" xfId="60" applyFont="1" applyBorder="1" applyAlignment="1">
      <alignment/>
    </xf>
    <xf numFmtId="38" fontId="0" fillId="0" borderId="86" xfId="60" applyFont="1" applyBorder="1" applyAlignment="1">
      <alignment/>
    </xf>
    <xf numFmtId="38" fontId="0" fillId="0" borderId="87" xfId="60" applyFont="1" applyBorder="1" applyAlignment="1">
      <alignment/>
    </xf>
    <xf numFmtId="178" fontId="0" fillId="45" borderId="252" xfId="53" applyNumberFormat="1" applyFont="1" applyFill="1" applyBorder="1" applyAlignment="1">
      <alignment/>
    </xf>
    <xf numFmtId="38" fontId="0" fillId="0" borderId="82" xfId="60" applyFont="1" applyBorder="1" applyAlignment="1" applyProtection="1">
      <alignment/>
      <protection/>
    </xf>
    <xf numFmtId="38" fontId="0" fillId="0" borderId="83" xfId="60" applyFont="1" applyBorder="1" applyAlignment="1" applyProtection="1">
      <alignment/>
      <protection/>
    </xf>
    <xf numFmtId="38" fontId="0" fillId="0" borderId="87" xfId="60" applyFont="1" applyBorder="1" applyAlignment="1" applyProtection="1">
      <alignment/>
      <protection/>
    </xf>
    <xf numFmtId="38" fontId="0" fillId="0" borderId="86" xfId="60" applyFont="1" applyBorder="1" applyAlignment="1" applyProtection="1">
      <alignment/>
      <protection/>
    </xf>
    <xf numFmtId="38" fontId="0" fillId="0" borderId="85" xfId="60" applyFont="1" applyBorder="1" applyAlignment="1" applyProtection="1">
      <alignment/>
      <protection/>
    </xf>
    <xf numFmtId="38" fontId="0" fillId="0" borderId="83" xfId="60" applyFont="1" applyFill="1" applyBorder="1" applyAlignment="1">
      <alignment/>
    </xf>
    <xf numFmtId="38" fontId="0" fillId="0" borderId="85" xfId="60" applyFont="1" applyFill="1" applyBorder="1" applyAlignment="1">
      <alignment/>
    </xf>
    <xf numFmtId="38" fontId="0" fillId="0" borderId="86" xfId="60" applyFont="1" applyFill="1" applyBorder="1" applyAlignment="1">
      <alignment/>
    </xf>
    <xf numFmtId="38" fontId="0" fillId="0" borderId="87" xfId="60" applyFont="1" applyFill="1" applyBorder="1" applyAlignment="1">
      <alignment/>
    </xf>
    <xf numFmtId="38" fontId="0" fillId="0" borderId="82" xfId="60" applyFont="1" applyFill="1" applyBorder="1" applyAlignment="1" applyProtection="1">
      <alignment/>
      <protection/>
    </xf>
    <xf numFmtId="38" fontId="0" fillId="0" borderId="83" xfId="60" applyFont="1" applyFill="1" applyBorder="1" applyAlignment="1" applyProtection="1">
      <alignment/>
      <protection/>
    </xf>
    <xf numFmtId="38" fontId="0" fillId="0" borderId="87" xfId="60" applyFont="1" applyFill="1" applyBorder="1" applyAlignment="1" applyProtection="1">
      <alignment/>
      <protection/>
    </xf>
    <xf numFmtId="38" fontId="0" fillId="0" borderId="86" xfId="60" applyFont="1" applyFill="1" applyBorder="1" applyAlignment="1" applyProtection="1">
      <alignment/>
      <protection/>
    </xf>
    <xf numFmtId="38" fontId="0" fillId="0" borderId="85" xfId="60" applyFont="1" applyFill="1" applyBorder="1" applyAlignment="1" applyProtection="1">
      <alignment/>
      <protection/>
    </xf>
    <xf numFmtId="0" fontId="57" fillId="0" borderId="132" xfId="0" applyFont="1" applyFill="1" applyBorder="1" applyAlignment="1">
      <alignment vertical="center"/>
    </xf>
    <xf numFmtId="179" fontId="0" fillId="0" borderId="85" xfId="0" applyNumberFormat="1" applyFont="1" applyFill="1" applyBorder="1" applyAlignment="1">
      <alignment horizontal="right"/>
    </xf>
    <xf numFmtId="38" fontId="0" fillId="0" borderId="126" xfId="60" applyFont="1" applyBorder="1" applyAlignment="1">
      <alignment/>
    </xf>
    <xf numFmtId="38" fontId="0" fillId="0" borderId="124" xfId="60" applyFont="1" applyBorder="1" applyAlignment="1">
      <alignment/>
    </xf>
    <xf numFmtId="38" fontId="0" fillId="0" borderId="132" xfId="60" applyFont="1" applyBorder="1" applyAlignment="1">
      <alignment/>
    </xf>
    <xf numFmtId="38" fontId="0" fillId="0" borderId="126" xfId="60" applyFont="1" applyBorder="1" applyAlignment="1">
      <alignment/>
    </xf>
    <xf numFmtId="38" fontId="0" fillId="0" borderId="253" xfId="60" applyFont="1" applyBorder="1" applyAlignment="1">
      <alignment/>
    </xf>
    <xf numFmtId="38" fontId="0" fillId="0" borderId="124" xfId="60" applyFont="1" applyBorder="1" applyAlignment="1">
      <alignment/>
    </xf>
    <xf numFmtId="180" fontId="0" fillId="0" borderId="124" xfId="60" applyNumberFormat="1" applyFont="1" applyBorder="1" applyAlignment="1">
      <alignment/>
    </xf>
    <xf numFmtId="38" fontId="0" fillId="0" borderId="254" xfId="60" applyFont="1" applyBorder="1" applyAlignment="1">
      <alignment/>
    </xf>
    <xf numFmtId="38" fontId="0" fillId="0" borderId="83" xfId="60" applyFont="1" applyBorder="1" applyAlignment="1">
      <alignment/>
    </xf>
    <xf numFmtId="38" fontId="0" fillId="0" borderId="85" xfId="60" applyFont="1" applyBorder="1" applyAlignment="1">
      <alignment/>
    </xf>
    <xf numFmtId="38" fontId="0" fillId="0" borderId="87" xfId="60" applyFont="1" applyBorder="1" applyAlignment="1">
      <alignment/>
    </xf>
    <xf numFmtId="180" fontId="0" fillId="0" borderId="83" xfId="60" applyNumberFormat="1" applyFont="1" applyBorder="1" applyAlignment="1">
      <alignment/>
    </xf>
    <xf numFmtId="0" fontId="0" fillId="0" borderId="125" xfId="89" applyFont="1" applyBorder="1">
      <alignment/>
      <protection/>
    </xf>
    <xf numFmtId="3" fontId="0" fillId="0" borderId="255" xfId="85" applyNumberFormat="1" applyFont="1" applyFill="1" applyBorder="1" applyAlignment="1">
      <alignment/>
      <protection/>
    </xf>
    <xf numFmtId="38" fontId="0" fillId="0" borderId="256" xfId="60" applyFont="1" applyBorder="1" applyAlignment="1" applyProtection="1">
      <alignment/>
      <protection/>
    </xf>
    <xf numFmtId="3" fontId="0" fillId="0" borderId="257" xfId="85" applyNumberFormat="1" applyFont="1" applyFill="1" applyBorder="1" applyAlignment="1">
      <alignment/>
      <protection/>
    </xf>
    <xf numFmtId="38" fontId="0" fillId="0" borderId="257" xfId="60" applyFont="1" applyBorder="1" applyAlignment="1" applyProtection="1">
      <alignment/>
      <protection/>
    </xf>
    <xf numFmtId="178" fontId="0" fillId="0" borderId="258" xfId="85" applyNumberFormat="1" applyFont="1" applyFill="1" applyBorder="1" applyAlignment="1">
      <alignment/>
      <protection/>
    </xf>
    <xf numFmtId="178" fontId="0" fillId="0" borderId="259" xfId="85" applyNumberFormat="1" applyFont="1" applyFill="1" applyBorder="1" applyAlignment="1">
      <alignment/>
      <protection/>
    </xf>
    <xf numFmtId="3" fontId="0" fillId="0" borderId="253" xfId="85" applyNumberFormat="1" applyFont="1" applyFill="1" applyBorder="1" applyAlignment="1">
      <alignment/>
      <protection/>
    </xf>
    <xf numFmtId="38" fontId="0" fillId="0" borderId="257" xfId="60" applyFont="1" applyFill="1" applyBorder="1" applyAlignment="1" applyProtection="1">
      <alignment/>
      <protection/>
    </xf>
    <xf numFmtId="3" fontId="0" fillId="0" borderId="94" xfId="85" applyNumberFormat="1" applyFont="1" applyFill="1" applyBorder="1" applyAlignment="1">
      <alignment/>
      <protection/>
    </xf>
    <xf numFmtId="185" fontId="0" fillId="0" borderId="125" xfId="0" applyNumberFormat="1" applyFont="1" applyFill="1" applyBorder="1" applyAlignment="1">
      <alignment horizontal="right"/>
    </xf>
    <xf numFmtId="185" fontId="0" fillId="0" borderId="124" xfId="0" applyNumberFormat="1" applyFont="1" applyFill="1" applyBorder="1" applyAlignment="1">
      <alignment horizontal="right"/>
    </xf>
    <xf numFmtId="185" fontId="0" fillId="0" borderId="250" xfId="0" applyNumberFormat="1" applyFont="1" applyFill="1" applyBorder="1" applyAlignment="1">
      <alignment horizontal="right"/>
    </xf>
    <xf numFmtId="185" fontId="0" fillId="0" borderId="126" xfId="0" applyNumberFormat="1" applyFont="1" applyFill="1" applyBorder="1" applyAlignment="1">
      <alignment horizontal="right"/>
    </xf>
    <xf numFmtId="185" fontId="0" fillId="0" borderId="251" xfId="0" applyNumberFormat="1" applyFont="1" applyFill="1" applyBorder="1" applyAlignment="1">
      <alignment horizontal="right"/>
    </xf>
    <xf numFmtId="185" fontId="0" fillId="0" borderId="132" xfId="0" applyNumberFormat="1" applyFont="1" applyFill="1" applyBorder="1" applyAlignment="1">
      <alignment horizontal="right"/>
    </xf>
    <xf numFmtId="0" fontId="0" fillId="0" borderId="125" xfId="0" applyFont="1" applyBorder="1" applyAlignment="1">
      <alignment vertical="center"/>
    </xf>
    <xf numFmtId="0" fontId="0" fillId="0" borderId="124" xfId="0" applyFont="1" applyBorder="1" applyAlignment="1">
      <alignment vertical="center"/>
    </xf>
    <xf numFmtId="0" fontId="0" fillId="0" borderId="132" xfId="0" applyFont="1" applyBorder="1" applyAlignment="1">
      <alignment vertical="center"/>
    </xf>
    <xf numFmtId="185" fontId="0" fillId="0" borderId="86" xfId="0" applyNumberFormat="1" applyFont="1" applyFill="1" applyBorder="1" applyAlignment="1">
      <alignment horizontal="right"/>
    </xf>
    <xf numFmtId="185" fontId="0" fillId="0" borderId="83" xfId="0" applyNumberFormat="1" applyFont="1" applyFill="1" applyBorder="1" applyAlignment="1">
      <alignment horizontal="right"/>
    </xf>
    <xf numFmtId="185" fontId="0" fillId="0" borderId="85" xfId="0" applyNumberFormat="1" applyFont="1" applyFill="1" applyBorder="1" applyAlignment="1">
      <alignment horizontal="right"/>
    </xf>
    <xf numFmtId="38" fontId="0" fillId="0" borderId="80" xfId="60" applyFont="1" applyFill="1" applyBorder="1" applyAlignment="1">
      <alignment horizontal="center"/>
    </xf>
    <xf numFmtId="38" fontId="0" fillId="0" borderId="147" xfId="60" applyFont="1" applyFill="1" applyBorder="1" applyAlignment="1">
      <alignment horizontal="left"/>
    </xf>
    <xf numFmtId="38" fontId="0" fillId="0" borderId="256" xfId="60" applyFont="1" applyFill="1" applyBorder="1" applyAlignment="1" applyProtection="1">
      <alignment/>
      <protection/>
    </xf>
    <xf numFmtId="38" fontId="0" fillId="0" borderId="180" xfId="60" applyFont="1" applyFill="1" applyBorder="1" applyAlignment="1">
      <alignment/>
    </xf>
    <xf numFmtId="0" fontId="0" fillId="0" borderId="0" xfId="0" applyFont="1" applyFill="1" applyAlignment="1">
      <alignment vertical="center"/>
    </xf>
    <xf numFmtId="38" fontId="0" fillId="0" borderId="168" xfId="60" applyFont="1" applyFill="1" applyBorder="1" applyAlignment="1">
      <alignment/>
    </xf>
    <xf numFmtId="38" fontId="16" fillId="50" borderId="16" xfId="60" applyFont="1" applyFill="1" applyBorder="1" applyAlignment="1">
      <alignment horizontal="center"/>
    </xf>
    <xf numFmtId="179" fontId="0" fillId="0" borderId="135" xfId="91" applyNumberFormat="1" applyFont="1" applyBorder="1">
      <alignment/>
      <protection/>
    </xf>
    <xf numFmtId="38" fontId="0" fillId="0" borderId="0" xfId="60" applyFont="1" applyFill="1" applyAlignment="1">
      <alignment vertical="center"/>
    </xf>
    <xf numFmtId="38" fontId="58" fillId="0" borderId="0" xfId="60" applyFont="1" applyFill="1" applyAlignment="1">
      <alignment/>
    </xf>
    <xf numFmtId="38" fontId="0" fillId="0" borderId="83" xfId="60" applyFont="1" applyFill="1" applyBorder="1" applyAlignment="1">
      <alignment/>
    </xf>
    <xf numFmtId="38" fontId="0" fillId="0" borderId="85" xfId="60" applyFont="1" applyFill="1" applyBorder="1" applyAlignment="1">
      <alignment/>
    </xf>
    <xf numFmtId="38" fontId="0" fillId="0" borderId="87" xfId="60" applyFont="1" applyFill="1" applyBorder="1" applyAlignment="1">
      <alignment/>
    </xf>
    <xf numFmtId="180" fontId="0" fillId="0" borderId="83" xfId="60" applyNumberFormat="1" applyFont="1" applyFill="1" applyBorder="1" applyAlignment="1">
      <alignment/>
    </xf>
    <xf numFmtId="38" fontId="0" fillId="0" borderId="135" xfId="60" applyFont="1" applyFill="1" applyBorder="1" applyAlignment="1">
      <alignment/>
    </xf>
    <xf numFmtId="0" fontId="0" fillId="0" borderId="0" xfId="83" applyFont="1" applyFill="1">
      <alignment/>
      <protection/>
    </xf>
    <xf numFmtId="38" fontId="0" fillId="0" borderId="0" xfId="0" applyNumberFormat="1" applyFont="1" applyFill="1" applyAlignment="1">
      <alignment vertical="center"/>
    </xf>
    <xf numFmtId="38" fontId="0" fillId="0" borderId="0" xfId="60" applyFont="1" applyFill="1" applyAlignment="1">
      <alignment/>
    </xf>
    <xf numFmtId="38" fontId="15" fillId="51" borderId="47" xfId="60" applyFont="1" applyFill="1" applyBorder="1" applyAlignment="1">
      <alignment horizontal="center"/>
    </xf>
    <xf numFmtId="0" fontId="15" fillId="0" borderId="0" xfId="85" applyFont="1" applyAlignment="1">
      <alignment horizontal="center"/>
      <protection/>
    </xf>
    <xf numFmtId="0" fontId="22" fillId="0" borderId="0" xfId="85" applyFont="1" applyAlignment="1">
      <alignment horizontal="right"/>
      <protection/>
    </xf>
    <xf numFmtId="0" fontId="0" fillId="0" borderId="33" xfId="85" applyFont="1" applyBorder="1" applyAlignment="1">
      <alignment horizontal="right"/>
      <protection/>
    </xf>
    <xf numFmtId="0" fontId="16" fillId="33" borderId="49" xfId="83" applyFont="1" applyFill="1" applyBorder="1" applyAlignment="1">
      <alignment horizontal="center"/>
      <protection/>
    </xf>
    <xf numFmtId="0" fontId="16" fillId="33" borderId="50" xfId="83" applyFont="1" applyFill="1" applyBorder="1" applyAlignment="1">
      <alignment horizontal="center"/>
      <protection/>
    </xf>
    <xf numFmtId="0" fontId="16" fillId="36" borderId="49" xfId="89" applyFont="1" applyFill="1" applyBorder="1" applyAlignment="1">
      <alignment horizontal="center"/>
      <protection/>
    </xf>
    <xf numFmtId="0" fontId="16" fillId="36" borderId="50" xfId="89" applyFont="1" applyFill="1" applyBorder="1" applyAlignment="1">
      <alignment horizontal="center"/>
      <protection/>
    </xf>
    <xf numFmtId="0" fontId="22" fillId="0" borderId="232" xfId="89" applyFont="1" applyBorder="1" applyAlignment="1">
      <alignment horizontal="right"/>
      <protection/>
    </xf>
    <xf numFmtId="0" fontId="16" fillId="48" borderId="49" xfId="89" applyFont="1" applyFill="1" applyBorder="1" applyAlignment="1">
      <alignment horizontal="center" shrinkToFit="1"/>
      <protection/>
    </xf>
    <xf numFmtId="0" fontId="0" fillId="48" borderId="50" xfId="89" applyFont="1" applyFill="1" applyBorder="1" applyAlignment="1">
      <alignment shrinkToFit="1"/>
      <protection/>
    </xf>
    <xf numFmtId="0" fontId="16" fillId="48" borderId="49" xfId="86" applyFont="1" applyFill="1" applyBorder="1" applyAlignment="1">
      <alignment horizontal="center" vertical="center" shrinkToFit="1"/>
      <protection/>
    </xf>
    <xf numFmtId="0" fontId="16" fillId="48" borderId="50" xfId="86" applyFont="1" applyFill="1" applyBorder="1" applyAlignment="1">
      <alignment horizontal="center" vertical="center" shrinkToFit="1"/>
      <protection/>
    </xf>
    <xf numFmtId="0" fontId="16" fillId="48" borderId="51" xfId="86" applyFont="1" applyFill="1" applyBorder="1" applyAlignment="1">
      <alignment horizontal="center" vertical="center" shrinkToFit="1"/>
      <protection/>
    </xf>
    <xf numFmtId="0" fontId="16" fillId="47" borderId="50" xfId="86" applyFont="1" applyFill="1" applyBorder="1" applyAlignment="1">
      <alignment horizontal="center" shrinkToFit="1"/>
      <protection/>
    </xf>
    <xf numFmtId="0" fontId="16" fillId="48" borderId="50" xfId="89" applyFont="1" applyFill="1" applyBorder="1" applyAlignment="1">
      <alignment horizontal="center" shrinkToFit="1"/>
      <protection/>
    </xf>
    <xf numFmtId="38" fontId="22" fillId="0" borderId="232" xfId="60" applyFont="1" applyBorder="1" applyAlignment="1">
      <alignment horizontal="right"/>
    </xf>
    <xf numFmtId="0" fontId="16" fillId="49" borderId="50" xfId="91" applyFont="1" applyFill="1" applyBorder="1" applyAlignment="1">
      <alignment horizontal="center" shrinkToFit="1"/>
      <protection/>
    </xf>
    <xf numFmtId="0" fontId="16" fillId="49" borderId="49" xfId="91" applyFont="1" applyFill="1" applyBorder="1" applyAlignment="1">
      <alignment horizontal="center" vertical="center" shrinkToFit="1"/>
      <protection/>
    </xf>
    <xf numFmtId="0" fontId="16" fillId="49" borderId="50" xfId="91" applyFont="1" applyFill="1" applyBorder="1" applyAlignment="1">
      <alignment horizontal="center" vertical="center" shrinkToFit="1"/>
      <protection/>
    </xf>
    <xf numFmtId="0" fontId="16" fillId="49" borderId="51" xfId="91" applyFont="1" applyFill="1" applyBorder="1" applyAlignment="1">
      <alignment horizontal="center" vertical="center" shrinkToFit="1"/>
      <protection/>
    </xf>
    <xf numFmtId="0" fontId="22" fillId="0" borderId="232" xfId="91" applyFont="1" applyBorder="1" applyAlignment="1">
      <alignment horizontal="right"/>
      <protection/>
    </xf>
    <xf numFmtId="0" fontId="16" fillId="42" borderId="49" xfId="88" applyFont="1" applyFill="1" applyBorder="1" applyAlignment="1">
      <alignment horizontal="center" shrinkToFit="1"/>
      <protection/>
    </xf>
    <xf numFmtId="0" fontId="16" fillId="42" borderId="50" xfId="88" applyFont="1" applyFill="1" applyBorder="1" applyAlignment="1">
      <alignment horizontal="center" shrinkToFit="1"/>
      <protection/>
    </xf>
    <xf numFmtId="0" fontId="16" fillId="42" borderId="49" xfId="88" applyFont="1" applyFill="1" applyBorder="1" applyAlignment="1">
      <alignment horizontal="center" vertical="center" shrinkToFit="1"/>
      <protection/>
    </xf>
    <xf numFmtId="0" fontId="16" fillId="42" borderId="50" xfId="88" applyFont="1" applyFill="1" applyBorder="1" applyAlignment="1">
      <alignment horizontal="center" vertical="center" shrinkToFit="1"/>
      <protection/>
    </xf>
    <xf numFmtId="0" fontId="16" fillId="42" borderId="51" xfId="88" applyFont="1" applyFill="1" applyBorder="1" applyAlignment="1">
      <alignment horizontal="center" vertical="center" shrinkToFit="1"/>
      <protection/>
    </xf>
    <xf numFmtId="0" fontId="16" fillId="43" borderId="49" xfId="87" applyFont="1" applyFill="1" applyBorder="1" applyAlignment="1">
      <alignment horizontal="center" shrinkToFit="1"/>
      <protection/>
    </xf>
    <xf numFmtId="0" fontId="16" fillId="43" borderId="50" xfId="87" applyFont="1" applyFill="1" applyBorder="1" applyAlignment="1">
      <alignment horizontal="center" shrinkToFit="1"/>
      <protection/>
    </xf>
    <xf numFmtId="0" fontId="16" fillId="43" borderId="49" xfId="87" applyFont="1" applyFill="1" applyBorder="1" applyAlignment="1">
      <alignment horizontal="center" vertical="center" shrinkToFit="1"/>
      <protection/>
    </xf>
    <xf numFmtId="0" fontId="16" fillId="43" borderId="50" xfId="87" applyFont="1" applyFill="1" applyBorder="1" applyAlignment="1">
      <alignment horizontal="center" vertical="center" shrinkToFit="1"/>
      <protection/>
    </xf>
    <xf numFmtId="0" fontId="16" fillId="43" borderId="51" xfId="87" applyFont="1" applyFill="1" applyBorder="1" applyAlignment="1">
      <alignment horizontal="center" vertical="center" shrinkToFit="1"/>
      <protection/>
    </xf>
    <xf numFmtId="178" fontId="16" fillId="45" borderId="260" xfId="53" applyNumberFormat="1" applyFont="1" applyFill="1" applyBorder="1" applyAlignment="1">
      <alignment horizontal="center"/>
    </xf>
    <xf numFmtId="178" fontId="16" fillId="45" borderId="261" xfId="53" applyNumberFormat="1" applyFont="1" applyFill="1" applyBorder="1" applyAlignment="1">
      <alignment horizontal="center"/>
    </xf>
    <xf numFmtId="178" fontId="16" fillId="45" borderId="262" xfId="53" applyNumberFormat="1" applyFont="1" applyFill="1" applyBorder="1" applyAlignment="1">
      <alignment horizontal="center"/>
    </xf>
    <xf numFmtId="178" fontId="16" fillId="45" borderId="263" xfId="53" applyNumberFormat="1" applyFont="1" applyFill="1" applyBorder="1" applyAlignment="1">
      <alignment horizontal="center"/>
    </xf>
    <xf numFmtId="6" fontId="16" fillId="45" borderId="62" xfId="69" applyFont="1" applyFill="1" applyBorder="1" applyAlignment="1">
      <alignment horizontal="center"/>
    </xf>
    <xf numFmtId="6" fontId="16" fillId="45" borderId="63" xfId="69" applyFont="1" applyFill="1" applyBorder="1" applyAlignment="1">
      <alignment horizontal="center"/>
    </xf>
    <xf numFmtId="38" fontId="0" fillId="0" borderId="264" xfId="60" applyFont="1" applyBorder="1" applyAlignment="1">
      <alignment horizontal="right"/>
    </xf>
    <xf numFmtId="178" fontId="22" fillId="0" borderId="232" xfId="90" applyNumberFormat="1" applyFont="1" applyFill="1" applyBorder="1" applyAlignment="1">
      <alignment horizontal="right"/>
      <protection/>
    </xf>
    <xf numFmtId="0" fontId="16" fillId="45" borderId="62" xfId="90" applyFont="1" applyFill="1" applyBorder="1" applyAlignment="1">
      <alignment horizontal="center" vertical="center" wrapText="1"/>
      <protection/>
    </xf>
    <xf numFmtId="0" fontId="16" fillId="45" borderId="63" xfId="90" applyFont="1" applyFill="1" applyBorder="1" applyAlignment="1">
      <alignment horizontal="center" vertical="center" wrapText="1"/>
      <protection/>
    </xf>
    <xf numFmtId="0" fontId="16" fillId="45" borderId="84" xfId="90" applyFont="1" applyFill="1" applyBorder="1" applyAlignment="1">
      <alignment horizontal="center" vertical="center" wrapText="1"/>
      <protection/>
    </xf>
    <xf numFmtId="0" fontId="16" fillId="45" borderId="62" xfId="90" applyFont="1" applyFill="1" applyBorder="1" applyAlignment="1">
      <alignment horizontal="center"/>
      <protection/>
    </xf>
    <xf numFmtId="0" fontId="16" fillId="45" borderId="63" xfId="90" applyFont="1" applyFill="1" applyBorder="1" applyAlignment="1">
      <alignment horizontal="center"/>
      <protection/>
    </xf>
    <xf numFmtId="0" fontId="0" fillId="0" borderId="63" xfId="90" applyFont="1" applyBorder="1" applyAlignment="1">
      <alignment vertical="center" wrapText="1"/>
      <protection/>
    </xf>
    <xf numFmtId="0" fontId="0" fillId="0" borderId="84" xfId="90" applyFont="1" applyBorder="1" applyAlignment="1">
      <alignment vertical="center" wrapText="1"/>
      <protection/>
    </xf>
    <xf numFmtId="0" fontId="0" fillId="0" borderId="92" xfId="53" applyNumberFormat="1" applyFont="1" applyBorder="1" applyAlignment="1">
      <alignment horizontal="center"/>
    </xf>
    <xf numFmtId="0" fontId="0" fillId="0" borderId="20" xfId="53" applyNumberFormat="1" applyFont="1" applyBorder="1" applyAlignment="1">
      <alignment horizontal="center"/>
    </xf>
    <xf numFmtId="0" fontId="15" fillId="38" borderId="265" xfId="82" applyNumberFormat="1" applyFont="1" applyFill="1" applyBorder="1" applyAlignment="1">
      <alignment horizontal="center"/>
      <protection/>
    </xf>
    <xf numFmtId="0" fontId="15" fillId="38" borderId="1" xfId="82" applyNumberFormat="1" applyFont="1" applyFill="1" applyBorder="1" applyAlignment="1">
      <alignment horizontal="center"/>
      <protection/>
    </xf>
    <xf numFmtId="0" fontId="16" fillId="33" borderId="266" xfId="82" applyNumberFormat="1" applyFont="1" applyFill="1" applyBorder="1" applyAlignment="1">
      <alignment horizontal="left"/>
      <protection/>
    </xf>
    <xf numFmtId="0" fontId="16" fillId="33" borderId="89" xfId="82" applyNumberFormat="1" applyFont="1" applyFill="1" applyBorder="1" applyAlignment="1">
      <alignment horizontal="left"/>
      <protection/>
    </xf>
    <xf numFmtId="0" fontId="16" fillId="33" borderId="194" xfId="82" applyNumberFormat="1" applyFont="1" applyFill="1" applyBorder="1" applyAlignment="1">
      <alignment horizontal="left"/>
      <protection/>
    </xf>
    <xf numFmtId="0" fontId="16" fillId="33" borderId="242" xfId="82" applyNumberFormat="1" applyFont="1" applyFill="1" applyBorder="1" applyAlignment="1">
      <alignment horizontal="left"/>
      <protection/>
    </xf>
    <xf numFmtId="0" fontId="16" fillId="33" borderId="12" xfId="82" applyNumberFormat="1" applyFont="1" applyFill="1" applyBorder="1" applyAlignment="1">
      <alignment horizontal="left"/>
      <protection/>
    </xf>
    <xf numFmtId="0" fontId="16" fillId="33" borderId="90" xfId="82" applyNumberFormat="1" applyFont="1" applyFill="1" applyBorder="1" applyAlignment="1">
      <alignment horizontal="left"/>
      <protection/>
    </xf>
    <xf numFmtId="0" fontId="16" fillId="33" borderId="115" xfId="82" applyNumberFormat="1" applyFont="1" applyFill="1" applyBorder="1" applyAlignment="1">
      <alignment horizontal="left" indent="1"/>
      <protection/>
    </xf>
    <xf numFmtId="0" fontId="16" fillId="33" borderId="90" xfId="82" applyNumberFormat="1" applyFont="1" applyFill="1" applyBorder="1" applyAlignment="1">
      <alignment horizontal="left" indent="1"/>
      <protection/>
    </xf>
    <xf numFmtId="0" fontId="0" fillId="0" borderId="77" xfId="53" applyNumberFormat="1" applyFont="1" applyBorder="1" applyAlignment="1">
      <alignment horizontal="center"/>
    </xf>
    <xf numFmtId="0" fontId="0" fillId="0" borderId="194" xfId="53" applyNumberFormat="1" applyFont="1" applyBorder="1" applyAlignment="1">
      <alignment horizontal="center"/>
    </xf>
    <xf numFmtId="0" fontId="0" fillId="0" borderId="50" xfId="53" applyNumberFormat="1" applyFont="1" applyBorder="1" applyAlignment="1">
      <alignment horizontal="center"/>
    </xf>
    <xf numFmtId="0" fontId="0" fillId="0" borderId="267" xfId="53" applyNumberFormat="1" applyFont="1" applyBorder="1" applyAlignment="1">
      <alignment horizontal="center"/>
    </xf>
    <xf numFmtId="38" fontId="22" fillId="0" borderId="0" xfId="60" applyFont="1" applyBorder="1" applyAlignment="1">
      <alignment horizontal="right"/>
    </xf>
    <xf numFmtId="0" fontId="0" fillId="0" borderId="80" xfId="53" applyNumberFormat="1" applyFont="1" applyBorder="1" applyAlignment="1">
      <alignment horizontal="center"/>
    </xf>
    <xf numFmtId="38" fontId="15" fillId="0" borderId="0" xfId="60" applyFont="1" applyAlignment="1">
      <alignment horizontal="center"/>
    </xf>
    <xf numFmtId="38" fontId="0" fillId="0" borderId="0" xfId="60" applyFont="1" applyBorder="1" applyAlignment="1">
      <alignment horizontal="right"/>
    </xf>
    <xf numFmtId="20" fontId="15" fillId="0" borderId="0" xfId="82" applyNumberFormat="1" applyFont="1" applyAlignment="1">
      <alignment horizontal="center"/>
      <protection/>
    </xf>
    <xf numFmtId="0" fontId="15" fillId="0" borderId="0" xfId="82" applyFont="1" applyAlignment="1">
      <alignment horizontal="center"/>
      <protection/>
    </xf>
    <xf numFmtId="0" fontId="0" fillId="0" borderId="268" xfId="53" applyNumberFormat="1" applyFont="1" applyBorder="1" applyAlignment="1">
      <alignment horizontal="center"/>
    </xf>
    <xf numFmtId="0" fontId="0" fillId="0" borderId="269" xfId="53" applyNumberFormat="1" applyFont="1" applyBorder="1" applyAlignment="1">
      <alignment horizontal="center"/>
    </xf>
    <xf numFmtId="0" fontId="0" fillId="0" borderId="270" xfId="53" applyNumberFormat="1" applyFont="1" applyBorder="1" applyAlignment="1">
      <alignment horizontal="center"/>
    </xf>
    <xf numFmtId="0" fontId="0" fillId="0" borderId="271" xfId="53" applyNumberFormat="1" applyFont="1" applyBorder="1" applyAlignment="1">
      <alignment horizontal="center"/>
    </xf>
    <xf numFmtId="0" fontId="0" fillId="0" borderId="272" xfId="53" applyNumberFormat="1" applyFont="1" applyBorder="1" applyAlignment="1">
      <alignment horizontal="center"/>
    </xf>
    <xf numFmtId="0" fontId="0" fillId="0" borderId="273" xfId="53" applyNumberFormat="1" applyFont="1" applyBorder="1" applyAlignment="1">
      <alignment horizontal="center"/>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 10" xfId="72"/>
    <cellStyle name="標準 2" xfId="73"/>
    <cellStyle name="標準 3" xfId="74"/>
    <cellStyle name="標準 4" xfId="75"/>
    <cellStyle name="標準 5" xfId="76"/>
    <cellStyle name="標準 6" xfId="77"/>
    <cellStyle name="標準 7" xfId="78"/>
    <cellStyle name="標準 8" xfId="79"/>
    <cellStyle name="標準 9" xfId="80"/>
    <cellStyle name="標準_Sheet1" xfId="81"/>
    <cellStyle name="標準_Sheet2" xfId="82"/>
    <cellStyle name="標準_Sheet3" xfId="83"/>
    <cellStyle name="標準_Sheet4" xfId="84"/>
    <cellStyle name="標準_Sheet5" xfId="85"/>
    <cellStyle name="標準_県央" xfId="86"/>
    <cellStyle name="標準_県西" xfId="87"/>
    <cellStyle name="標準_県南" xfId="88"/>
    <cellStyle name="標準_県北" xfId="89"/>
    <cellStyle name="標準_資金別" xfId="90"/>
    <cellStyle name="標準_鹿行" xfId="91"/>
    <cellStyle name="Followed Hyperlink" xfId="92"/>
    <cellStyle name="良い" xfId="9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5.emf" /><Relationship Id="rId3" Type="http://schemas.openxmlformats.org/officeDocument/2006/relationships/image" Target="../media/image1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3.emf" /><Relationship Id="rId3" Type="http://schemas.openxmlformats.org/officeDocument/2006/relationships/image" Target="../media/image1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4.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21.emf" /><Relationship Id="rId6"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7.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8.emf" /></Relationships>
</file>

<file path=xl/drawings/_rels/drawing8.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34</xdr:row>
      <xdr:rowOff>114300</xdr:rowOff>
    </xdr:from>
    <xdr:to>
      <xdr:col>3</xdr:col>
      <xdr:colOff>485775</xdr:colOff>
      <xdr:row>37</xdr:row>
      <xdr:rowOff>104775</xdr:rowOff>
    </xdr:to>
    <xdr:pic>
      <xdr:nvPicPr>
        <xdr:cNvPr id="1" name="CommandButton1"/>
        <xdr:cNvPicPr preferRelativeResize="1">
          <a:picLocks noChangeAspect="1"/>
        </xdr:cNvPicPr>
      </xdr:nvPicPr>
      <xdr:blipFill>
        <a:blip r:embed="rId1"/>
        <a:stretch>
          <a:fillRect/>
        </a:stretch>
      </xdr:blipFill>
      <xdr:spPr>
        <a:xfrm>
          <a:off x="2085975" y="7000875"/>
          <a:ext cx="1133475" cy="504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40</xdr:row>
      <xdr:rowOff>9525</xdr:rowOff>
    </xdr:from>
    <xdr:to>
      <xdr:col>4</xdr:col>
      <xdr:colOff>361950</xdr:colOff>
      <xdr:row>42</xdr:row>
      <xdr:rowOff>47625</xdr:rowOff>
    </xdr:to>
    <xdr:pic>
      <xdr:nvPicPr>
        <xdr:cNvPr id="1" name="CommandButton1"/>
        <xdr:cNvPicPr preferRelativeResize="1">
          <a:picLocks noChangeAspect="1"/>
        </xdr:cNvPicPr>
      </xdr:nvPicPr>
      <xdr:blipFill>
        <a:blip r:embed="rId1"/>
        <a:stretch>
          <a:fillRect/>
        </a:stretch>
      </xdr:blipFill>
      <xdr:spPr>
        <a:xfrm>
          <a:off x="2190750" y="7305675"/>
          <a:ext cx="1047750" cy="381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257175</xdr:colOff>
      <xdr:row>18</xdr:row>
      <xdr:rowOff>0</xdr:rowOff>
    </xdr:from>
    <xdr:to>
      <xdr:col>5</xdr:col>
      <xdr:colOff>104775</xdr:colOff>
      <xdr:row>20</xdr:row>
      <xdr:rowOff>104775</xdr:rowOff>
    </xdr:to>
    <xdr:pic>
      <xdr:nvPicPr>
        <xdr:cNvPr id="1" name="CommandButton1"/>
        <xdr:cNvPicPr preferRelativeResize="1">
          <a:picLocks noChangeAspect="1"/>
        </xdr:cNvPicPr>
      </xdr:nvPicPr>
      <xdr:blipFill>
        <a:blip r:embed="rId1"/>
        <a:stretch>
          <a:fillRect/>
        </a:stretch>
      </xdr:blipFill>
      <xdr:spPr>
        <a:xfrm>
          <a:off x="2457450" y="504825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228600</xdr:colOff>
      <xdr:row>33</xdr:row>
      <xdr:rowOff>95250</xdr:rowOff>
    </xdr:from>
    <xdr:to>
      <xdr:col>17</xdr:col>
      <xdr:colOff>400050</xdr:colOff>
      <xdr:row>35</xdr:row>
      <xdr:rowOff>28575</xdr:rowOff>
    </xdr:to>
    <xdr:pic>
      <xdr:nvPicPr>
        <xdr:cNvPr id="1" name="CommandButton1"/>
        <xdr:cNvPicPr preferRelativeResize="1">
          <a:picLocks noChangeAspect="1"/>
        </xdr:cNvPicPr>
      </xdr:nvPicPr>
      <xdr:blipFill>
        <a:blip r:embed="rId1"/>
        <a:stretch>
          <a:fillRect/>
        </a:stretch>
      </xdr:blipFill>
      <xdr:spPr>
        <a:xfrm>
          <a:off x="14992350" y="8143875"/>
          <a:ext cx="1133475" cy="428625"/>
        </a:xfrm>
        <a:prstGeom prst="rect">
          <a:avLst/>
        </a:prstGeom>
        <a:noFill/>
        <a:ln w="9525" cmpd="sng">
          <a:noFill/>
        </a:ln>
      </xdr:spPr>
    </xdr:pic>
    <xdr:clientData/>
  </xdr:twoCellAnchor>
  <xdr:twoCellAnchor editAs="oneCell">
    <xdr:from>
      <xdr:col>2</xdr:col>
      <xdr:colOff>9525</xdr:colOff>
      <xdr:row>100</xdr:row>
      <xdr:rowOff>38100</xdr:rowOff>
    </xdr:from>
    <xdr:to>
      <xdr:col>3</xdr:col>
      <xdr:colOff>257175</xdr:colOff>
      <xdr:row>102</xdr:row>
      <xdr:rowOff>161925</xdr:rowOff>
    </xdr:to>
    <xdr:pic>
      <xdr:nvPicPr>
        <xdr:cNvPr id="2" name="CommandButton2"/>
        <xdr:cNvPicPr preferRelativeResize="1">
          <a:picLocks noChangeAspect="1"/>
        </xdr:cNvPicPr>
      </xdr:nvPicPr>
      <xdr:blipFill>
        <a:blip r:embed="rId2"/>
        <a:stretch>
          <a:fillRect/>
        </a:stretch>
      </xdr:blipFill>
      <xdr:spPr>
        <a:xfrm>
          <a:off x="1304925" y="20659725"/>
          <a:ext cx="1209675" cy="485775"/>
        </a:xfrm>
        <a:prstGeom prst="rect">
          <a:avLst/>
        </a:prstGeom>
        <a:noFill/>
        <a:ln w="9525" cmpd="sng">
          <a:noFill/>
        </a:ln>
      </xdr:spPr>
    </xdr:pic>
    <xdr:clientData/>
  </xdr:twoCellAnchor>
  <xdr:twoCellAnchor editAs="oneCell">
    <xdr:from>
      <xdr:col>4</xdr:col>
      <xdr:colOff>9525</xdr:colOff>
      <xdr:row>100</xdr:row>
      <xdr:rowOff>47625</xdr:rowOff>
    </xdr:from>
    <xdr:to>
      <xdr:col>5</xdr:col>
      <xdr:colOff>609600</xdr:colOff>
      <xdr:row>102</xdr:row>
      <xdr:rowOff>152400</xdr:rowOff>
    </xdr:to>
    <xdr:pic>
      <xdr:nvPicPr>
        <xdr:cNvPr id="3" name="CommandButton3"/>
        <xdr:cNvPicPr preferRelativeResize="1">
          <a:picLocks noChangeAspect="1"/>
        </xdr:cNvPicPr>
      </xdr:nvPicPr>
      <xdr:blipFill>
        <a:blip r:embed="rId3"/>
        <a:stretch>
          <a:fillRect/>
        </a:stretch>
      </xdr:blipFill>
      <xdr:spPr>
        <a:xfrm>
          <a:off x="3228975" y="20669250"/>
          <a:ext cx="15621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228600</xdr:colOff>
      <xdr:row>33</xdr:row>
      <xdr:rowOff>95250</xdr:rowOff>
    </xdr:from>
    <xdr:to>
      <xdr:col>16</xdr:col>
      <xdr:colOff>676275</xdr:colOff>
      <xdr:row>35</xdr:row>
      <xdr:rowOff>161925</xdr:rowOff>
    </xdr:to>
    <xdr:pic>
      <xdr:nvPicPr>
        <xdr:cNvPr id="1" name="CommandButton1"/>
        <xdr:cNvPicPr preferRelativeResize="1">
          <a:picLocks noChangeAspect="1"/>
        </xdr:cNvPicPr>
      </xdr:nvPicPr>
      <xdr:blipFill>
        <a:blip r:embed="rId1"/>
        <a:stretch>
          <a:fillRect/>
        </a:stretch>
      </xdr:blipFill>
      <xdr:spPr>
        <a:xfrm>
          <a:off x="13449300" y="6248400"/>
          <a:ext cx="1133475" cy="428625"/>
        </a:xfrm>
        <a:prstGeom prst="rect">
          <a:avLst/>
        </a:prstGeom>
        <a:noFill/>
        <a:ln w="9525" cmpd="sng">
          <a:noFill/>
        </a:ln>
      </xdr:spPr>
    </xdr:pic>
    <xdr:clientData/>
  </xdr:twoCellAnchor>
  <xdr:twoCellAnchor editAs="oneCell">
    <xdr:from>
      <xdr:col>2</xdr:col>
      <xdr:colOff>9525</xdr:colOff>
      <xdr:row>97</xdr:row>
      <xdr:rowOff>38100</xdr:rowOff>
    </xdr:from>
    <xdr:to>
      <xdr:col>3</xdr:col>
      <xdr:colOff>285750</xdr:colOff>
      <xdr:row>99</xdr:row>
      <xdr:rowOff>152400</xdr:rowOff>
    </xdr:to>
    <xdr:pic>
      <xdr:nvPicPr>
        <xdr:cNvPr id="2" name="CommandButton2"/>
        <xdr:cNvPicPr preferRelativeResize="1">
          <a:picLocks noChangeAspect="1"/>
        </xdr:cNvPicPr>
      </xdr:nvPicPr>
      <xdr:blipFill>
        <a:blip r:embed="rId2"/>
        <a:stretch>
          <a:fillRect/>
        </a:stretch>
      </xdr:blipFill>
      <xdr:spPr>
        <a:xfrm>
          <a:off x="1095375" y="17973675"/>
          <a:ext cx="1209675" cy="485775"/>
        </a:xfrm>
        <a:prstGeom prst="rect">
          <a:avLst/>
        </a:prstGeom>
        <a:noFill/>
        <a:ln w="9525" cmpd="sng">
          <a:noFill/>
        </a:ln>
      </xdr:spPr>
    </xdr:pic>
    <xdr:clientData/>
  </xdr:twoCellAnchor>
  <xdr:twoCellAnchor editAs="oneCell">
    <xdr:from>
      <xdr:col>4</xdr:col>
      <xdr:colOff>9525</xdr:colOff>
      <xdr:row>97</xdr:row>
      <xdr:rowOff>47625</xdr:rowOff>
    </xdr:from>
    <xdr:to>
      <xdr:col>5</xdr:col>
      <xdr:colOff>638175</xdr:colOff>
      <xdr:row>99</xdr:row>
      <xdr:rowOff>142875</xdr:rowOff>
    </xdr:to>
    <xdr:pic>
      <xdr:nvPicPr>
        <xdr:cNvPr id="3" name="CommandButton3"/>
        <xdr:cNvPicPr preferRelativeResize="1">
          <a:picLocks noChangeAspect="1"/>
        </xdr:cNvPicPr>
      </xdr:nvPicPr>
      <xdr:blipFill>
        <a:blip r:embed="rId3"/>
        <a:stretch>
          <a:fillRect/>
        </a:stretch>
      </xdr:blipFill>
      <xdr:spPr>
        <a:xfrm>
          <a:off x="2962275" y="17983200"/>
          <a:ext cx="15621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37</xdr:row>
      <xdr:rowOff>28575</xdr:rowOff>
    </xdr:from>
    <xdr:to>
      <xdr:col>2</xdr:col>
      <xdr:colOff>419100</xdr:colOff>
      <xdr:row>40</xdr:row>
      <xdr:rowOff>28575</xdr:rowOff>
    </xdr:to>
    <xdr:pic>
      <xdr:nvPicPr>
        <xdr:cNvPr id="1" name="CommandButton1"/>
        <xdr:cNvPicPr preferRelativeResize="1">
          <a:picLocks noChangeAspect="1"/>
        </xdr:cNvPicPr>
      </xdr:nvPicPr>
      <xdr:blipFill>
        <a:blip r:embed="rId1"/>
        <a:stretch>
          <a:fillRect/>
        </a:stretch>
      </xdr:blipFill>
      <xdr:spPr>
        <a:xfrm>
          <a:off x="1066800" y="7248525"/>
          <a:ext cx="1162050" cy="514350"/>
        </a:xfrm>
        <a:prstGeom prst="rect">
          <a:avLst/>
        </a:prstGeom>
        <a:noFill/>
        <a:ln w="9525" cmpd="sng">
          <a:noFill/>
        </a:ln>
      </xdr:spPr>
    </xdr:pic>
    <xdr:clientData/>
  </xdr:twoCellAnchor>
  <xdr:twoCellAnchor editAs="oneCell">
    <xdr:from>
      <xdr:col>3</xdr:col>
      <xdr:colOff>38100</xdr:colOff>
      <xdr:row>37</xdr:row>
      <xdr:rowOff>57150</xdr:rowOff>
    </xdr:from>
    <xdr:to>
      <xdr:col>4</xdr:col>
      <xdr:colOff>476250</xdr:colOff>
      <xdr:row>40</xdr:row>
      <xdr:rowOff>47625</xdr:rowOff>
    </xdr:to>
    <xdr:pic>
      <xdr:nvPicPr>
        <xdr:cNvPr id="2" name="CommandButton2"/>
        <xdr:cNvPicPr preferRelativeResize="1">
          <a:picLocks noChangeAspect="1"/>
        </xdr:cNvPicPr>
      </xdr:nvPicPr>
      <xdr:blipFill>
        <a:blip r:embed="rId2"/>
        <a:stretch>
          <a:fillRect/>
        </a:stretch>
      </xdr:blipFill>
      <xdr:spPr>
        <a:xfrm>
          <a:off x="2533650" y="7277100"/>
          <a:ext cx="1123950" cy="504825"/>
        </a:xfrm>
        <a:prstGeom prst="rect">
          <a:avLst/>
        </a:prstGeom>
        <a:noFill/>
        <a:ln w="9525" cmpd="sng">
          <a:noFill/>
        </a:ln>
      </xdr:spPr>
    </xdr:pic>
    <xdr:clientData/>
  </xdr:twoCellAnchor>
  <xdr:twoCellAnchor editAs="oneCell">
    <xdr:from>
      <xdr:col>4</xdr:col>
      <xdr:colOff>657225</xdr:colOff>
      <xdr:row>37</xdr:row>
      <xdr:rowOff>57150</xdr:rowOff>
    </xdr:from>
    <xdr:to>
      <xdr:col>6</xdr:col>
      <xdr:colOff>457200</xdr:colOff>
      <xdr:row>40</xdr:row>
      <xdr:rowOff>47625</xdr:rowOff>
    </xdr:to>
    <xdr:pic>
      <xdr:nvPicPr>
        <xdr:cNvPr id="3" name="CommandButton3"/>
        <xdr:cNvPicPr preferRelativeResize="1">
          <a:picLocks noChangeAspect="1"/>
        </xdr:cNvPicPr>
      </xdr:nvPicPr>
      <xdr:blipFill>
        <a:blip r:embed="rId3"/>
        <a:stretch>
          <a:fillRect/>
        </a:stretch>
      </xdr:blipFill>
      <xdr:spPr>
        <a:xfrm>
          <a:off x="3838575" y="7277100"/>
          <a:ext cx="1171575" cy="504825"/>
        </a:xfrm>
        <a:prstGeom prst="rect">
          <a:avLst/>
        </a:prstGeom>
        <a:noFill/>
        <a:ln w="9525" cmpd="sng">
          <a:noFill/>
        </a:ln>
      </xdr:spPr>
    </xdr:pic>
    <xdr:clientData/>
  </xdr:twoCellAnchor>
  <xdr:twoCellAnchor editAs="oneCell">
    <xdr:from>
      <xdr:col>6</xdr:col>
      <xdr:colOff>647700</xdr:colOff>
      <xdr:row>37</xdr:row>
      <xdr:rowOff>57150</xdr:rowOff>
    </xdr:from>
    <xdr:to>
      <xdr:col>8</xdr:col>
      <xdr:colOff>504825</xdr:colOff>
      <xdr:row>40</xdr:row>
      <xdr:rowOff>47625</xdr:rowOff>
    </xdr:to>
    <xdr:pic>
      <xdr:nvPicPr>
        <xdr:cNvPr id="4" name="CommandButton4"/>
        <xdr:cNvPicPr preferRelativeResize="1">
          <a:picLocks noChangeAspect="1"/>
        </xdr:cNvPicPr>
      </xdr:nvPicPr>
      <xdr:blipFill>
        <a:blip r:embed="rId4"/>
        <a:stretch>
          <a:fillRect/>
        </a:stretch>
      </xdr:blipFill>
      <xdr:spPr>
        <a:xfrm>
          <a:off x="5200650" y="7277100"/>
          <a:ext cx="1228725" cy="504825"/>
        </a:xfrm>
        <a:prstGeom prst="rect">
          <a:avLst/>
        </a:prstGeom>
        <a:noFill/>
        <a:ln w="9525" cmpd="sng">
          <a:noFill/>
        </a:ln>
      </xdr:spPr>
    </xdr:pic>
    <xdr:clientData/>
  </xdr:twoCellAnchor>
  <xdr:twoCellAnchor editAs="oneCell">
    <xdr:from>
      <xdr:col>9</xdr:col>
      <xdr:colOff>0</xdr:colOff>
      <xdr:row>37</xdr:row>
      <xdr:rowOff>57150</xdr:rowOff>
    </xdr:from>
    <xdr:to>
      <xdr:col>10</xdr:col>
      <xdr:colOff>438150</xdr:colOff>
      <xdr:row>40</xdr:row>
      <xdr:rowOff>9525</xdr:rowOff>
    </xdr:to>
    <xdr:pic>
      <xdr:nvPicPr>
        <xdr:cNvPr id="5" name="CommandButton5"/>
        <xdr:cNvPicPr preferRelativeResize="1">
          <a:picLocks noChangeAspect="1"/>
        </xdr:cNvPicPr>
      </xdr:nvPicPr>
      <xdr:blipFill>
        <a:blip r:embed="rId5"/>
        <a:stretch>
          <a:fillRect/>
        </a:stretch>
      </xdr:blipFill>
      <xdr:spPr>
        <a:xfrm>
          <a:off x="6610350" y="7277100"/>
          <a:ext cx="1123950" cy="466725"/>
        </a:xfrm>
        <a:prstGeom prst="rect">
          <a:avLst/>
        </a:prstGeom>
        <a:noFill/>
        <a:ln w="9525" cmpd="sng">
          <a:noFill/>
        </a:ln>
      </xdr:spPr>
    </xdr:pic>
    <xdr:clientData/>
  </xdr:twoCellAnchor>
  <xdr:twoCellAnchor editAs="oneCell">
    <xdr:from>
      <xdr:col>1</xdr:col>
      <xdr:colOff>66675</xdr:colOff>
      <xdr:row>41</xdr:row>
      <xdr:rowOff>47625</xdr:rowOff>
    </xdr:from>
    <xdr:to>
      <xdr:col>3</xdr:col>
      <xdr:colOff>57150</xdr:colOff>
      <xdr:row>44</xdr:row>
      <xdr:rowOff>123825</xdr:rowOff>
    </xdr:to>
    <xdr:pic>
      <xdr:nvPicPr>
        <xdr:cNvPr id="6" name="CommandButton6"/>
        <xdr:cNvPicPr preferRelativeResize="1">
          <a:picLocks noChangeAspect="1"/>
        </xdr:cNvPicPr>
      </xdr:nvPicPr>
      <xdr:blipFill>
        <a:blip r:embed="rId6"/>
        <a:stretch>
          <a:fillRect/>
        </a:stretch>
      </xdr:blipFill>
      <xdr:spPr>
        <a:xfrm>
          <a:off x="1066800" y="7953375"/>
          <a:ext cx="148590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33</xdr:row>
      <xdr:rowOff>161925</xdr:rowOff>
    </xdr:from>
    <xdr:to>
      <xdr:col>4</xdr:col>
      <xdr:colOff>295275</xdr:colOff>
      <xdr:row>36</xdr:row>
      <xdr:rowOff>9525</xdr:rowOff>
    </xdr:to>
    <xdr:pic>
      <xdr:nvPicPr>
        <xdr:cNvPr id="1" name="CommandButton1"/>
        <xdr:cNvPicPr preferRelativeResize="1">
          <a:picLocks noChangeAspect="1"/>
        </xdr:cNvPicPr>
      </xdr:nvPicPr>
      <xdr:blipFill>
        <a:blip r:embed="rId1"/>
        <a:stretch>
          <a:fillRect/>
        </a:stretch>
      </xdr:blipFill>
      <xdr:spPr>
        <a:xfrm>
          <a:off x="2514600" y="6553200"/>
          <a:ext cx="962025" cy="361950"/>
        </a:xfrm>
        <a:prstGeom prst="rect">
          <a:avLst/>
        </a:prstGeom>
        <a:noFill/>
        <a:ln w="9525" cmpd="sng">
          <a:noFill/>
        </a:ln>
      </xdr:spPr>
    </xdr:pic>
    <xdr:clientData/>
  </xdr:twoCellAnchor>
  <xdr:twoCellAnchor editAs="oneCell">
    <xdr:from>
      <xdr:col>4</xdr:col>
      <xdr:colOff>619125</xdr:colOff>
      <xdr:row>34</xdr:row>
      <xdr:rowOff>0</xdr:rowOff>
    </xdr:from>
    <xdr:to>
      <xdr:col>6</xdr:col>
      <xdr:colOff>390525</xdr:colOff>
      <xdr:row>36</xdr:row>
      <xdr:rowOff>9525</xdr:rowOff>
    </xdr:to>
    <xdr:pic>
      <xdr:nvPicPr>
        <xdr:cNvPr id="2" name="CommandButton2"/>
        <xdr:cNvPicPr preferRelativeResize="1">
          <a:picLocks noChangeAspect="1"/>
        </xdr:cNvPicPr>
      </xdr:nvPicPr>
      <xdr:blipFill>
        <a:blip r:embed="rId2"/>
        <a:stretch>
          <a:fillRect/>
        </a:stretch>
      </xdr:blipFill>
      <xdr:spPr>
        <a:xfrm>
          <a:off x="3800475" y="6562725"/>
          <a:ext cx="11430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34</xdr:row>
      <xdr:rowOff>133350</xdr:rowOff>
    </xdr:from>
    <xdr:to>
      <xdr:col>4</xdr:col>
      <xdr:colOff>333375</xdr:colOff>
      <xdr:row>36</xdr:row>
      <xdr:rowOff>152400</xdr:rowOff>
    </xdr:to>
    <xdr:pic>
      <xdr:nvPicPr>
        <xdr:cNvPr id="1" name="CommandButton1"/>
        <xdr:cNvPicPr preferRelativeResize="1">
          <a:picLocks noChangeAspect="1"/>
        </xdr:cNvPicPr>
      </xdr:nvPicPr>
      <xdr:blipFill>
        <a:blip r:embed="rId1"/>
        <a:stretch>
          <a:fillRect/>
        </a:stretch>
      </xdr:blipFill>
      <xdr:spPr>
        <a:xfrm>
          <a:off x="2505075" y="6981825"/>
          <a:ext cx="1009650" cy="361950"/>
        </a:xfrm>
        <a:prstGeom prst="rect">
          <a:avLst/>
        </a:prstGeom>
        <a:noFill/>
        <a:ln w="9525" cmpd="sng">
          <a:noFill/>
        </a:ln>
      </xdr:spPr>
    </xdr:pic>
    <xdr:clientData/>
  </xdr:twoCellAnchor>
  <xdr:twoCellAnchor editAs="oneCell">
    <xdr:from>
      <xdr:col>5</xdr:col>
      <xdr:colOff>0</xdr:colOff>
      <xdr:row>34</xdr:row>
      <xdr:rowOff>152400</xdr:rowOff>
    </xdr:from>
    <xdr:to>
      <xdr:col>6</xdr:col>
      <xdr:colOff>504825</xdr:colOff>
      <xdr:row>36</xdr:row>
      <xdr:rowOff>152400</xdr:rowOff>
    </xdr:to>
    <xdr:pic>
      <xdr:nvPicPr>
        <xdr:cNvPr id="2" name="CommandButton2"/>
        <xdr:cNvPicPr preferRelativeResize="1">
          <a:picLocks noChangeAspect="1"/>
        </xdr:cNvPicPr>
      </xdr:nvPicPr>
      <xdr:blipFill>
        <a:blip r:embed="rId2"/>
        <a:stretch>
          <a:fillRect/>
        </a:stretch>
      </xdr:blipFill>
      <xdr:spPr>
        <a:xfrm>
          <a:off x="3867150" y="7000875"/>
          <a:ext cx="1190625"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34</xdr:row>
      <xdr:rowOff>57150</xdr:rowOff>
    </xdr:from>
    <xdr:to>
      <xdr:col>4</xdr:col>
      <xdr:colOff>323850</xdr:colOff>
      <xdr:row>36</xdr:row>
      <xdr:rowOff>76200</xdr:rowOff>
    </xdr:to>
    <xdr:pic>
      <xdr:nvPicPr>
        <xdr:cNvPr id="1" name="CommandButton1"/>
        <xdr:cNvPicPr preferRelativeResize="1">
          <a:picLocks noChangeAspect="1"/>
        </xdr:cNvPicPr>
      </xdr:nvPicPr>
      <xdr:blipFill>
        <a:blip r:embed="rId1"/>
        <a:stretch>
          <a:fillRect/>
        </a:stretch>
      </xdr:blipFill>
      <xdr:spPr>
        <a:xfrm>
          <a:off x="2486025" y="6905625"/>
          <a:ext cx="1019175" cy="361950"/>
        </a:xfrm>
        <a:prstGeom prst="rect">
          <a:avLst/>
        </a:prstGeom>
        <a:noFill/>
        <a:ln w="9525" cmpd="sng">
          <a:noFill/>
        </a:ln>
      </xdr:spPr>
    </xdr:pic>
    <xdr:clientData/>
  </xdr:twoCellAnchor>
  <xdr:twoCellAnchor editAs="oneCell">
    <xdr:from>
      <xdr:col>4</xdr:col>
      <xdr:colOff>676275</xdr:colOff>
      <xdr:row>34</xdr:row>
      <xdr:rowOff>66675</xdr:rowOff>
    </xdr:from>
    <xdr:to>
      <xdr:col>6</xdr:col>
      <xdr:colOff>495300</xdr:colOff>
      <xdr:row>36</xdr:row>
      <xdr:rowOff>66675</xdr:rowOff>
    </xdr:to>
    <xdr:pic>
      <xdr:nvPicPr>
        <xdr:cNvPr id="2" name="CommandButton2"/>
        <xdr:cNvPicPr preferRelativeResize="1">
          <a:picLocks noChangeAspect="1"/>
        </xdr:cNvPicPr>
      </xdr:nvPicPr>
      <xdr:blipFill>
        <a:blip r:embed="rId2"/>
        <a:stretch>
          <a:fillRect/>
        </a:stretch>
      </xdr:blipFill>
      <xdr:spPr>
        <a:xfrm>
          <a:off x="3857625" y="6915150"/>
          <a:ext cx="1190625" cy="342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59</xdr:row>
      <xdr:rowOff>19050</xdr:rowOff>
    </xdr:from>
    <xdr:to>
      <xdr:col>4</xdr:col>
      <xdr:colOff>85725</xdr:colOff>
      <xdr:row>61</xdr:row>
      <xdr:rowOff>66675</xdr:rowOff>
    </xdr:to>
    <xdr:pic>
      <xdr:nvPicPr>
        <xdr:cNvPr id="1" name="CommandButton1"/>
        <xdr:cNvPicPr preferRelativeResize="1">
          <a:picLocks noChangeAspect="1"/>
        </xdr:cNvPicPr>
      </xdr:nvPicPr>
      <xdr:blipFill>
        <a:blip r:embed="rId1"/>
        <a:stretch>
          <a:fillRect/>
        </a:stretch>
      </xdr:blipFill>
      <xdr:spPr>
        <a:xfrm>
          <a:off x="2981325" y="10296525"/>
          <a:ext cx="1028700" cy="390525"/>
        </a:xfrm>
        <a:prstGeom prst="rect">
          <a:avLst/>
        </a:prstGeom>
        <a:noFill/>
        <a:ln w="9525" cmpd="sng">
          <a:noFill/>
        </a:ln>
      </xdr:spPr>
    </xdr:pic>
    <xdr:clientData/>
  </xdr:twoCellAnchor>
  <xdr:twoCellAnchor editAs="oneCell">
    <xdr:from>
      <xdr:col>5</xdr:col>
      <xdr:colOff>0</xdr:colOff>
      <xdr:row>59</xdr:row>
      <xdr:rowOff>9525</xdr:rowOff>
    </xdr:from>
    <xdr:to>
      <xdr:col>6</xdr:col>
      <xdr:colOff>123825</xdr:colOff>
      <xdr:row>61</xdr:row>
      <xdr:rowOff>76200</xdr:rowOff>
    </xdr:to>
    <xdr:pic>
      <xdr:nvPicPr>
        <xdr:cNvPr id="2" name="CommandButton2"/>
        <xdr:cNvPicPr preferRelativeResize="1">
          <a:picLocks noChangeAspect="1"/>
        </xdr:cNvPicPr>
      </xdr:nvPicPr>
      <xdr:blipFill>
        <a:blip r:embed="rId2"/>
        <a:stretch>
          <a:fillRect/>
        </a:stretch>
      </xdr:blipFill>
      <xdr:spPr>
        <a:xfrm>
          <a:off x="4886325" y="10287000"/>
          <a:ext cx="10858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44</xdr:row>
      <xdr:rowOff>85725</xdr:rowOff>
    </xdr:from>
    <xdr:to>
      <xdr:col>4</xdr:col>
      <xdr:colOff>171450</xdr:colOff>
      <xdr:row>46</xdr:row>
      <xdr:rowOff>76200</xdr:rowOff>
    </xdr:to>
    <xdr:pic>
      <xdr:nvPicPr>
        <xdr:cNvPr id="1" name="CommandButton1"/>
        <xdr:cNvPicPr preferRelativeResize="1">
          <a:picLocks noChangeAspect="1"/>
        </xdr:cNvPicPr>
      </xdr:nvPicPr>
      <xdr:blipFill>
        <a:blip r:embed="rId1"/>
        <a:stretch>
          <a:fillRect/>
        </a:stretch>
      </xdr:blipFill>
      <xdr:spPr>
        <a:xfrm>
          <a:off x="2695575" y="7791450"/>
          <a:ext cx="981075" cy="333375"/>
        </a:xfrm>
        <a:prstGeom prst="rect">
          <a:avLst/>
        </a:prstGeom>
        <a:noFill/>
        <a:ln w="9525" cmpd="sng">
          <a:noFill/>
        </a:ln>
      </xdr:spPr>
    </xdr:pic>
    <xdr:clientData/>
  </xdr:twoCellAnchor>
  <xdr:twoCellAnchor editAs="oneCell">
    <xdr:from>
      <xdr:col>5</xdr:col>
      <xdr:colOff>0</xdr:colOff>
      <xdr:row>44</xdr:row>
      <xdr:rowOff>85725</xdr:rowOff>
    </xdr:from>
    <xdr:to>
      <xdr:col>6</xdr:col>
      <xdr:colOff>295275</xdr:colOff>
      <xdr:row>46</xdr:row>
      <xdr:rowOff>66675</xdr:rowOff>
    </xdr:to>
    <xdr:pic>
      <xdr:nvPicPr>
        <xdr:cNvPr id="2" name="CommandButton2"/>
        <xdr:cNvPicPr preferRelativeResize="1">
          <a:picLocks noChangeAspect="1"/>
        </xdr:cNvPicPr>
      </xdr:nvPicPr>
      <xdr:blipFill>
        <a:blip r:embed="rId2"/>
        <a:stretch>
          <a:fillRect/>
        </a:stretch>
      </xdr:blipFill>
      <xdr:spPr>
        <a:xfrm>
          <a:off x="4314825" y="7791450"/>
          <a:ext cx="110490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37"/>
  <sheetViews>
    <sheetView view="pageBreakPreview" zoomScaleSheetLayoutView="100" zoomScalePageLayoutView="0" workbookViewId="0" topLeftCell="A1">
      <selection activeCell="A1" sqref="A1"/>
    </sheetView>
  </sheetViews>
  <sheetFormatPr defaultColWidth="9.00390625" defaultRowHeight="13.5"/>
  <cols>
    <col min="1" max="1" width="12.50390625" style="0" customWidth="1"/>
    <col min="6" max="6" width="9.25390625" style="0" customWidth="1"/>
  </cols>
  <sheetData>
    <row r="1" spans="1:7" ht="18.75">
      <c r="A1" s="1"/>
      <c r="B1" s="2"/>
      <c r="C1" s="3" t="s">
        <v>208</v>
      </c>
      <c r="D1" s="4"/>
      <c r="E1" s="4"/>
      <c r="F1" s="304"/>
      <c r="G1" s="305"/>
    </row>
    <row r="2" spans="1:5" ht="13.5">
      <c r="A2" s="1"/>
      <c r="B2" s="1"/>
      <c r="C2" s="1"/>
      <c r="D2" s="1"/>
      <c r="E2" s="1"/>
    </row>
    <row r="3" spans="1:5" ht="13.5">
      <c r="A3" s="1"/>
      <c r="B3" s="1"/>
      <c r="C3" s="1"/>
      <c r="D3" s="1"/>
      <c r="E3" s="1"/>
    </row>
    <row r="4" spans="1:5" ht="13.5">
      <c r="A4" s="1"/>
      <c r="B4" s="104" t="s">
        <v>65</v>
      </c>
      <c r="C4" s="104"/>
      <c r="D4" s="104"/>
      <c r="E4" s="104"/>
    </row>
    <row r="15" spans="1:5" ht="13.5">
      <c r="A15" s="6"/>
      <c r="B15" s="104" t="s">
        <v>66</v>
      </c>
      <c r="C15" s="104"/>
      <c r="D15" s="1"/>
      <c r="E15" s="1"/>
    </row>
    <row r="16" spans="1:5" ht="13.5">
      <c r="A16" s="6"/>
      <c r="B16" s="5"/>
      <c r="C16" s="5"/>
      <c r="D16" s="1"/>
      <c r="E16" s="1"/>
    </row>
    <row r="17" spans="1:5" ht="13.5">
      <c r="A17" s="6" t="s">
        <v>67</v>
      </c>
      <c r="B17" s="2"/>
      <c r="C17" s="2" t="s">
        <v>68</v>
      </c>
      <c r="D17" s="1"/>
      <c r="E17" s="1"/>
    </row>
    <row r="18" spans="1:5" ht="13.5">
      <c r="A18" s="1"/>
      <c r="B18" s="1"/>
      <c r="C18" s="1"/>
      <c r="D18" s="1"/>
      <c r="E18" s="1"/>
    </row>
    <row r="19" spans="1:5" ht="13.5">
      <c r="A19" s="6" t="s">
        <v>69</v>
      </c>
      <c r="B19" s="2"/>
      <c r="C19" s="2" t="s">
        <v>70</v>
      </c>
      <c r="D19" s="1"/>
      <c r="E19" s="1"/>
    </row>
    <row r="20" spans="1:5" ht="13.5">
      <c r="A20" s="1"/>
      <c r="B20" s="1"/>
      <c r="C20" s="1"/>
      <c r="D20" s="1"/>
      <c r="E20" s="1"/>
    </row>
    <row r="21" spans="1:5" ht="13.5">
      <c r="A21" s="6" t="s">
        <v>71</v>
      </c>
      <c r="B21" s="2"/>
      <c r="C21" s="2" t="s">
        <v>72</v>
      </c>
      <c r="D21" s="1"/>
      <c r="E21" s="1"/>
    </row>
    <row r="22" spans="1:5" ht="13.5">
      <c r="A22" s="1"/>
      <c r="B22" s="1"/>
      <c r="C22" s="1"/>
      <c r="D22" s="1"/>
      <c r="E22" s="1"/>
    </row>
    <row r="23" spans="1:5" ht="13.5">
      <c r="A23" s="6" t="s">
        <v>73</v>
      </c>
      <c r="B23" s="2"/>
      <c r="C23" s="2" t="s">
        <v>74</v>
      </c>
      <c r="D23" s="1"/>
      <c r="E23" s="1"/>
    </row>
    <row r="24" spans="1:5" ht="13.5">
      <c r="A24" s="1"/>
      <c r="B24" s="1"/>
      <c r="C24" s="1"/>
      <c r="D24" s="1"/>
      <c r="E24" s="1"/>
    </row>
    <row r="25" spans="1:5" ht="13.5">
      <c r="A25" s="6" t="s">
        <v>176</v>
      </c>
      <c r="B25" s="2"/>
      <c r="C25" s="2" t="s">
        <v>75</v>
      </c>
      <c r="D25" s="1"/>
      <c r="E25" s="1"/>
    </row>
    <row r="26" spans="1:5" ht="13.5">
      <c r="A26" s="1"/>
      <c r="B26" s="1"/>
      <c r="C26" s="1"/>
      <c r="D26" s="1"/>
      <c r="E26" s="1"/>
    </row>
    <row r="27" spans="1:5" ht="13.5">
      <c r="A27" s="6" t="s">
        <v>177</v>
      </c>
      <c r="B27" s="2"/>
      <c r="C27" s="2" t="s">
        <v>76</v>
      </c>
      <c r="D27" s="1"/>
      <c r="E27" s="1"/>
    </row>
    <row r="28" spans="1:5" ht="13.5">
      <c r="A28" s="6"/>
      <c r="B28" s="2"/>
      <c r="C28" s="214" t="s">
        <v>126</v>
      </c>
      <c r="D28" s="1"/>
      <c r="E28" s="1"/>
    </row>
    <row r="29" spans="1:5" ht="13.5">
      <c r="A29" s="1"/>
      <c r="B29" s="1"/>
      <c r="C29" s="1"/>
      <c r="D29" s="1"/>
      <c r="E29" s="1"/>
    </row>
    <row r="30" spans="1:5" ht="13.5">
      <c r="A30" s="6" t="s">
        <v>129</v>
      </c>
      <c r="B30" s="2"/>
      <c r="C30" s="214" t="s">
        <v>127</v>
      </c>
      <c r="D30" s="1"/>
      <c r="E30" s="1"/>
    </row>
    <row r="31" spans="1:5" ht="13.5">
      <c r="A31" s="6" t="s">
        <v>178</v>
      </c>
      <c r="B31" s="2"/>
      <c r="C31" s="214" t="s">
        <v>128</v>
      </c>
      <c r="D31" s="1"/>
      <c r="E31" s="1"/>
    </row>
    <row r="32" spans="1:5" ht="13.5">
      <c r="A32" s="1"/>
      <c r="B32" s="1"/>
      <c r="C32" s="1"/>
      <c r="D32" s="1"/>
      <c r="E32" s="1"/>
    </row>
    <row r="33" spans="1:5" ht="13.5">
      <c r="A33" s="6" t="s">
        <v>130</v>
      </c>
      <c r="B33" s="2"/>
      <c r="C33" s="214" t="s">
        <v>131</v>
      </c>
      <c r="D33" s="1"/>
      <c r="E33" s="1"/>
    </row>
    <row r="34" ht="13.5">
      <c r="A34" s="6" t="s">
        <v>179</v>
      </c>
    </row>
    <row r="35" ht="13.5">
      <c r="A35" s="6"/>
    </row>
    <row r="36" ht="13.5">
      <c r="B36" s="239" t="s">
        <v>192</v>
      </c>
    </row>
    <row r="37" ht="13.5">
      <c r="B37" s="239" t="s">
        <v>142</v>
      </c>
    </row>
  </sheetData>
  <sheetProtection/>
  <printOptions/>
  <pageMargins left="0.75" right="0.75" top="1" bottom="1" header="0.512" footer="0.512"/>
  <pageSetup horizontalDpi="600" verticalDpi="600" orientation="landscape" paperSize="9" scale="98" r:id="rId2"/>
  <legacy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O63"/>
  <sheetViews>
    <sheetView view="pageBreakPre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3.125" style="123" customWidth="1"/>
    <col min="2" max="2" width="11.625" style="123" customWidth="1"/>
    <col min="3" max="15" width="10.625" style="123" customWidth="1"/>
    <col min="16" max="16384" width="9.00390625" style="123" customWidth="1"/>
  </cols>
  <sheetData>
    <row r="1" spans="1:15" ht="17.25">
      <c r="A1" s="253"/>
      <c r="B1" s="50" t="s">
        <v>54</v>
      </c>
      <c r="C1" s="50" t="s">
        <v>188</v>
      </c>
      <c r="D1" s="50"/>
      <c r="E1" s="50"/>
      <c r="F1" s="50"/>
      <c r="G1" s="50" t="s">
        <v>209</v>
      </c>
      <c r="H1" s="50"/>
      <c r="I1" s="132"/>
      <c r="J1" s="132"/>
      <c r="K1" s="132"/>
      <c r="L1" s="132"/>
      <c r="M1" s="132"/>
      <c r="N1" s="132"/>
      <c r="O1" s="132"/>
    </row>
    <row r="2" spans="1:15" ht="14.25" thickBot="1">
      <c r="A2" s="155"/>
      <c r="B2" s="132"/>
      <c r="C2" s="132"/>
      <c r="D2" s="132"/>
      <c r="E2" s="132"/>
      <c r="F2" s="132"/>
      <c r="G2" s="132"/>
      <c r="H2" s="132"/>
      <c r="I2" s="132"/>
      <c r="J2" s="132"/>
      <c r="K2" s="132"/>
      <c r="L2" s="132"/>
      <c r="M2" s="132"/>
      <c r="N2" s="132"/>
      <c r="O2" s="299" t="s">
        <v>0</v>
      </c>
    </row>
    <row r="3" spans="1:15" ht="21.75" customHeight="1" thickBot="1">
      <c r="A3" s="90" t="s">
        <v>43</v>
      </c>
      <c r="B3" s="91" t="s">
        <v>44</v>
      </c>
      <c r="C3" s="92" t="s">
        <v>1</v>
      </c>
      <c r="D3" s="93" t="s">
        <v>2</v>
      </c>
      <c r="E3" s="93" t="s">
        <v>3</v>
      </c>
      <c r="F3" s="93" t="s">
        <v>4</v>
      </c>
      <c r="G3" s="93" t="s">
        <v>5</v>
      </c>
      <c r="H3" s="93" t="s">
        <v>6</v>
      </c>
      <c r="I3" s="93" t="s">
        <v>7</v>
      </c>
      <c r="J3" s="93" t="s">
        <v>8</v>
      </c>
      <c r="K3" s="93" t="s">
        <v>9</v>
      </c>
      <c r="L3" s="93" t="s">
        <v>10</v>
      </c>
      <c r="M3" s="93" t="s">
        <v>11</v>
      </c>
      <c r="N3" s="94" t="s">
        <v>12</v>
      </c>
      <c r="O3" s="95" t="s">
        <v>45</v>
      </c>
    </row>
    <row r="4" spans="1:15" ht="13.5" customHeight="1" thickTop="1">
      <c r="A4" s="601"/>
      <c r="B4" s="156" t="s">
        <v>47</v>
      </c>
      <c r="C4" s="278">
        <v>39</v>
      </c>
      <c r="D4" s="278">
        <v>54</v>
      </c>
      <c r="E4" s="278">
        <v>44</v>
      </c>
      <c r="F4" s="278">
        <v>45</v>
      </c>
      <c r="G4" s="278">
        <v>74</v>
      </c>
      <c r="H4" s="278">
        <v>71</v>
      </c>
      <c r="I4" s="278">
        <v>44</v>
      </c>
      <c r="J4" s="278">
        <v>67</v>
      </c>
      <c r="K4" s="278">
        <v>82</v>
      </c>
      <c r="L4" s="278">
        <v>34</v>
      </c>
      <c r="M4" s="675">
        <v>61</v>
      </c>
      <c r="N4" s="675">
        <v>45</v>
      </c>
      <c r="O4" s="226">
        <f>SUM(C4:N4)</f>
        <v>660</v>
      </c>
    </row>
    <row r="5" spans="1:15" ht="13.5" customHeight="1">
      <c r="A5" s="602"/>
      <c r="B5" s="157" t="s">
        <v>48</v>
      </c>
      <c r="C5" s="275">
        <v>23</v>
      </c>
      <c r="D5" s="275">
        <v>17</v>
      </c>
      <c r="E5" s="275">
        <v>29</v>
      </c>
      <c r="F5" s="275">
        <v>19</v>
      </c>
      <c r="G5" s="275">
        <v>32</v>
      </c>
      <c r="H5" s="275">
        <v>37</v>
      </c>
      <c r="I5" s="275">
        <v>19</v>
      </c>
      <c r="J5" s="275">
        <v>28</v>
      </c>
      <c r="K5" s="275">
        <v>33</v>
      </c>
      <c r="L5" s="275">
        <v>18</v>
      </c>
      <c r="M5" s="275">
        <v>36</v>
      </c>
      <c r="N5" s="275">
        <v>19</v>
      </c>
      <c r="O5" s="227">
        <f aca="true" t="shared" si="0" ref="O5:O43">SUM(C5:N5)</f>
        <v>310</v>
      </c>
    </row>
    <row r="6" spans="1:15" ht="13.5" customHeight="1">
      <c r="A6" s="603" t="s">
        <v>139</v>
      </c>
      <c r="B6" s="157" t="s">
        <v>49</v>
      </c>
      <c r="C6" s="275">
        <v>0</v>
      </c>
      <c r="D6" s="275">
        <v>23</v>
      </c>
      <c r="E6" s="275">
        <v>0</v>
      </c>
      <c r="F6" s="275">
        <v>7</v>
      </c>
      <c r="G6" s="275">
        <v>25</v>
      </c>
      <c r="H6" s="275">
        <v>11</v>
      </c>
      <c r="I6" s="275">
        <v>8</v>
      </c>
      <c r="J6" s="275">
        <v>21</v>
      </c>
      <c r="K6" s="275">
        <v>28</v>
      </c>
      <c r="L6" s="275">
        <v>1</v>
      </c>
      <c r="M6" s="275">
        <v>0</v>
      </c>
      <c r="N6" s="275">
        <v>4</v>
      </c>
      <c r="O6" s="227">
        <f t="shared" si="0"/>
        <v>128</v>
      </c>
    </row>
    <row r="7" spans="1:15" ht="13.5" customHeight="1">
      <c r="A7" s="602"/>
      <c r="B7" s="157" t="s">
        <v>71</v>
      </c>
      <c r="C7" s="275">
        <v>1</v>
      </c>
      <c r="D7" s="275">
        <v>0</v>
      </c>
      <c r="E7" s="275">
        <v>0</v>
      </c>
      <c r="F7" s="275">
        <v>0</v>
      </c>
      <c r="G7" s="275">
        <v>0</v>
      </c>
      <c r="H7" s="275">
        <v>0</v>
      </c>
      <c r="I7" s="275">
        <v>0</v>
      </c>
      <c r="J7" s="275">
        <v>0</v>
      </c>
      <c r="K7" s="275">
        <v>0</v>
      </c>
      <c r="L7" s="275">
        <v>0</v>
      </c>
      <c r="M7" s="275">
        <v>0</v>
      </c>
      <c r="N7" s="275">
        <v>0</v>
      </c>
      <c r="O7" s="227">
        <f t="shared" si="0"/>
        <v>1</v>
      </c>
    </row>
    <row r="8" spans="1:15" ht="13.5" customHeight="1" thickBot="1">
      <c r="A8" s="604"/>
      <c r="B8" s="158" t="s">
        <v>50</v>
      </c>
      <c r="C8" s="275">
        <v>15</v>
      </c>
      <c r="D8" s="364">
        <v>14</v>
      </c>
      <c r="E8" s="275">
        <v>15</v>
      </c>
      <c r="F8" s="275">
        <v>19</v>
      </c>
      <c r="G8" s="275">
        <v>17</v>
      </c>
      <c r="H8" s="275">
        <v>23</v>
      </c>
      <c r="I8" s="275">
        <v>17</v>
      </c>
      <c r="J8" s="275">
        <v>18</v>
      </c>
      <c r="K8" s="275">
        <v>21</v>
      </c>
      <c r="L8" s="275">
        <v>15</v>
      </c>
      <c r="M8" s="275">
        <v>25</v>
      </c>
      <c r="N8" s="275">
        <v>22</v>
      </c>
      <c r="O8" s="228">
        <f t="shared" si="0"/>
        <v>221</v>
      </c>
    </row>
    <row r="9" spans="1:15" ht="13.5" customHeight="1" thickTop="1">
      <c r="A9" s="808" t="s">
        <v>140</v>
      </c>
      <c r="B9" s="159" t="s">
        <v>47</v>
      </c>
      <c r="C9" s="278">
        <v>13</v>
      </c>
      <c r="D9" s="278">
        <v>8</v>
      </c>
      <c r="E9" s="278">
        <v>26</v>
      </c>
      <c r="F9" s="278">
        <v>26</v>
      </c>
      <c r="G9" s="278">
        <v>5</v>
      </c>
      <c r="H9" s="278">
        <v>26</v>
      </c>
      <c r="I9" s="278">
        <v>14</v>
      </c>
      <c r="J9" s="278">
        <v>31</v>
      </c>
      <c r="K9" s="278">
        <v>20</v>
      </c>
      <c r="L9" s="278">
        <v>15</v>
      </c>
      <c r="M9" s="675">
        <v>18</v>
      </c>
      <c r="N9" s="675">
        <v>6</v>
      </c>
      <c r="O9" s="226">
        <f t="shared" si="0"/>
        <v>208</v>
      </c>
    </row>
    <row r="10" spans="1:15" ht="13.5" customHeight="1">
      <c r="A10" s="808"/>
      <c r="B10" s="157" t="s">
        <v>48</v>
      </c>
      <c r="C10" s="275">
        <v>12</v>
      </c>
      <c r="D10" s="275">
        <v>8</v>
      </c>
      <c r="E10" s="275">
        <v>12</v>
      </c>
      <c r="F10" s="275">
        <v>9</v>
      </c>
      <c r="G10" s="275">
        <v>3</v>
      </c>
      <c r="H10" s="275">
        <v>9</v>
      </c>
      <c r="I10" s="275">
        <v>12</v>
      </c>
      <c r="J10" s="275">
        <v>11</v>
      </c>
      <c r="K10" s="275">
        <v>9</v>
      </c>
      <c r="L10" s="275">
        <v>8</v>
      </c>
      <c r="M10" s="275">
        <v>12</v>
      </c>
      <c r="N10" s="275">
        <v>6</v>
      </c>
      <c r="O10" s="227">
        <f t="shared" si="0"/>
        <v>111</v>
      </c>
    </row>
    <row r="11" spans="1:15" ht="13.5" customHeight="1">
      <c r="A11" s="808"/>
      <c r="B11" s="157" t="s">
        <v>49</v>
      </c>
      <c r="C11" s="275">
        <v>1</v>
      </c>
      <c r="D11" s="275">
        <v>0</v>
      </c>
      <c r="E11" s="275">
        <v>14</v>
      </c>
      <c r="F11" s="275">
        <v>10</v>
      </c>
      <c r="G11" s="275">
        <v>0</v>
      </c>
      <c r="H11" s="275">
        <v>11</v>
      </c>
      <c r="I11" s="275">
        <v>0</v>
      </c>
      <c r="J11" s="275">
        <v>16</v>
      </c>
      <c r="K11" s="275">
        <v>1</v>
      </c>
      <c r="L11" s="275">
        <v>0</v>
      </c>
      <c r="M11" s="275">
        <v>1</v>
      </c>
      <c r="N11" s="275">
        <v>0</v>
      </c>
      <c r="O11" s="227">
        <f t="shared" si="0"/>
        <v>54</v>
      </c>
    </row>
    <row r="12" spans="1:15" ht="13.5" customHeight="1">
      <c r="A12" s="602"/>
      <c r="B12" s="157" t="s">
        <v>71</v>
      </c>
      <c r="C12" s="275">
        <v>0</v>
      </c>
      <c r="D12" s="275">
        <v>0</v>
      </c>
      <c r="E12" s="275">
        <v>0</v>
      </c>
      <c r="F12" s="275">
        <v>0</v>
      </c>
      <c r="G12" s="275">
        <v>0</v>
      </c>
      <c r="H12" s="275">
        <v>0</v>
      </c>
      <c r="I12" s="275">
        <v>0</v>
      </c>
      <c r="J12" s="275">
        <v>0</v>
      </c>
      <c r="K12" s="275">
        <v>0</v>
      </c>
      <c r="L12" s="275">
        <v>0</v>
      </c>
      <c r="M12" s="275">
        <v>0</v>
      </c>
      <c r="N12" s="275">
        <v>0</v>
      </c>
      <c r="O12" s="227">
        <f t="shared" si="0"/>
        <v>0</v>
      </c>
    </row>
    <row r="13" spans="1:15" ht="13.5" customHeight="1" thickBot="1">
      <c r="A13" s="602"/>
      <c r="B13" s="160" t="s">
        <v>50</v>
      </c>
      <c r="C13" s="275">
        <v>0</v>
      </c>
      <c r="D13" s="275">
        <v>0</v>
      </c>
      <c r="E13" s="275">
        <v>0</v>
      </c>
      <c r="F13" s="275">
        <v>7</v>
      </c>
      <c r="G13" s="275">
        <v>2</v>
      </c>
      <c r="H13" s="275">
        <v>6</v>
      </c>
      <c r="I13" s="275">
        <v>2</v>
      </c>
      <c r="J13" s="275">
        <v>4</v>
      </c>
      <c r="K13" s="275">
        <v>10</v>
      </c>
      <c r="L13" s="275">
        <v>7</v>
      </c>
      <c r="M13" s="275">
        <v>5</v>
      </c>
      <c r="N13" s="275">
        <v>0</v>
      </c>
      <c r="O13" s="228">
        <f t="shared" si="0"/>
        <v>43</v>
      </c>
    </row>
    <row r="14" spans="1:15" ht="13.5" customHeight="1" thickTop="1">
      <c r="A14" s="807" t="s">
        <v>57</v>
      </c>
      <c r="B14" s="156" t="s">
        <v>47</v>
      </c>
      <c r="C14" s="278">
        <v>10</v>
      </c>
      <c r="D14" s="278">
        <v>24</v>
      </c>
      <c r="E14" s="278">
        <v>12</v>
      </c>
      <c r="F14" s="278">
        <v>8</v>
      </c>
      <c r="G14" s="278">
        <v>23</v>
      </c>
      <c r="H14" s="278">
        <v>16</v>
      </c>
      <c r="I14" s="278">
        <v>13</v>
      </c>
      <c r="J14" s="278">
        <v>48</v>
      </c>
      <c r="K14" s="278">
        <v>7</v>
      </c>
      <c r="L14" s="278">
        <v>11</v>
      </c>
      <c r="M14" s="675">
        <v>28</v>
      </c>
      <c r="N14" s="675">
        <v>6</v>
      </c>
      <c r="O14" s="226">
        <f t="shared" si="0"/>
        <v>206</v>
      </c>
    </row>
    <row r="15" spans="1:15" ht="13.5" customHeight="1">
      <c r="A15" s="808"/>
      <c r="B15" s="157" t="s">
        <v>48</v>
      </c>
      <c r="C15" s="275">
        <v>8</v>
      </c>
      <c r="D15" s="275">
        <v>11</v>
      </c>
      <c r="E15" s="275">
        <v>8</v>
      </c>
      <c r="F15" s="275">
        <v>8</v>
      </c>
      <c r="G15" s="275">
        <v>9</v>
      </c>
      <c r="H15" s="275">
        <v>11</v>
      </c>
      <c r="I15" s="275">
        <v>7</v>
      </c>
      <c r="J15" s="275">
        <v>11</v>
      </c>
      <c r="K15" s="275">
        <v>7</v>
      </c>
      <c r="L15" s="275">
        <v>11</v>
      </c>
      <c r="M15" s="275">
        <v>12</v>
      </c>
      <c r="N15" s="275">
        <v>6</v>
      </c>
      <c r="O15" s="227">
        <f t="shared" si="0"/>
        <v>109</v>
      </c>
    </row>
    <row r="16" spans="1:15" ht="13.5" customHeight="1">
      <c r="A16" s="808"/>
      <c r="B16" s="157" t="s">
        <v>49</v>
      </c>
      <c r="C16" s="275">
        <v>0</v>
      </c>
      <c r="D16" s="275">
        <v>12</v>
      </c>
      <c r="E16" s="275">
        <v>0</v>
      </c>
      <c r="F16" s="275">
        <v>0</v>
      </c>
      <c r="G16" s="275">
        <v>14</v>
      </c>
      <c r="H16" s="275">
        <v>5</v>
      </c>
      <c r="I16" s="275">
        <v>6</v>
      </c>
      <c r="J16" s="275">
        <v>37</v>
      </c>
      <c r="K16" s="275">
        <v>0</v>
      </c>
      <c r="L16" s="275">
        <v>0</v>
      </c>
      <c r="M16" s="275">
        <v>16</v>
      </c>
      <c r="N16" s="275">
        <v>0</v>
      </c>
      <c r="O16" s="227">
        <f t="shared" si="0"/>
        <v>90</v>
      </c>
    </row>
    <row r="17" spans="1:15" ht="13.5" customHeight="1">
      <c r="A17" s="602"/>
      <c r="B17" s="157" t="s">
        <v>71</v>
      </c>
      <c r="C17" s="275">
        <v>0</v>
      </c>
      <c r="D17" s="275">
        <v>0</v>
      </c>
      <c r="E17" s="275">
        <v>0</v>
      </c>
      <c r="F17" s="275">
        <v>0</v>
      </c>
      <c r="G17" s="275">
        <v>0</v>
      </c>
      <c r="H17" s="275">
        <v>0</v>
      </c>
      <c r="I17" s="275">
        <v>0</v>
      </c>
      <c r="J17" s="275">
        <v>0</v>
      </c>
      <c r="K17" s="275">
        <v>0</v>
      </c>
      <c r="L17" s="275">
        <v>0</v>
      </c>
      <c r="M17" s="275">
        <v>0</v>
      </c>
      <c r="N17" s="275">
        <v>0</v>
      </c>
      <c r="O17" s="227">
        <f t="shared" si="0"/>
        <v>0</v>
      </c>
    </row>
    <row r="18" spans="1:15" ht="13.5" customHeight="1" thickBot="1">
      <c r="A18" s="604"/>
      <c r="B18" s="158" t="s">
        <v>50</v>
      </c>
      <c r="C18" s="308">
        <v>2</v>
      </c>
      <c r="D18" s="310">
        <v>1</v>
      </c>
      <c r="E18" s="310">
        <v>4</v>
      </c>
      <c r="F18" s="310">
        <v>0</v>
      </c>
      <c r="G18" s="310">
        <v>0</v>
      </c>
      <c r="H18" s="310">
        <v>0</v>
      </c>
      <c r="I18" s="310">
        <v>0</v>
      </c>
      <c r="J18" s="310">
        <v>0</v>
      </c>
      <c r="K18" s="310">
        <v>0</v>
      </c>
      <c r="L18" s="310">
        <v>0</v>
      </c>
      <c r="M18" s="310">
        <v>0</v>
      </c>
      <c r="N18" s="308">
        <v>0</v>
      </c>
      <c r="O18" s="229">
        <f t="shared" si="0"/>
        <v>7</v>
      </c>
    </row>
    <row r="19" spans="1:15" ht="13.5" customHeight="1" thickTop="1">
      <c r="A19" s="808" t="s">
        <v>86</v>
      </c>
      <c r="B19" s="159" t="s">
        <v>47</v>
      </c>
      <c r="C19" s="277">
        <v>30</v>
      </c>
      <c r="D19" s="278">
        <v>44</v>
      </c>
      <c r="E19" s="278">
        <v>46</v>
      </c>
      <c r="F19" s="278">
        <v>50</v>
      </c>
      <c r="G19" s="278">
        <v>23</v>
      </c>
      <c r="H19" s="278">
        <v>35</v>
      </c>
      <c r="I19" s="278">
        <v>31</v>
      </c>
      <c r="J19" s="278">
        <v>24</v>
      </c>
      <c r="K19" s="278">
        <v>25</v>
      </c>
      <c r="L19" s="278">
        <v>20</v>
      </c>
      <c r="M19" s="675">
        <v>35</v>
      </c>
      <c r="N19" s="673">
        <v>38</v>
      </c>
      <c r="O19" s="230">
        <f t="shared" si="0"/>
        <v>401</v>
      </c>
    </row>
    <row r="20" spans="1:15" ht="13.5" customHeight="1">
      <c r="A20" s="808"/>
      <c r="B20" s="157" t="s">
        <v>48</v>
      </c>
      <c r="C20" s="275">
        <v>22</v>
      </c>
      <c r="D20" s="275">
        <v>22</v>
      </c>
      <c r="E20" s="275">
        <v>24</v>
      </c>
      <c r="F20" s="275">
        <v>28</v>
      </c>
      <c r="G20" s="275">
        <v>20</v>
      </c>
      <c r="H20" s="275">
        <v>34</v>
      </c>
      <c r="I20" s="275">
        <v>30</v>
      </c>
      <c r="J20" s="275">
        <v>22</v>
      </c>
      <c r="K20" s="275">
        <v>25</v>
      </c>
      <c r="L20" s="275">
        <v>15</v>
      </c>
      <c r="M20" s="275">
        <v>16</v>
      </c>
      <c r="N20" s="275">
        <v>23</v>
      </c>
      <c r="O20" s="227">
        <f t="shared" si="0"/>
        <v>281</v>
      </c>
    </row>
    <row r="21" spans="1:15" ht="13.5" customHeight="1">
      <c r="A21" s="808"/>
      <c r="B21" s="157" t="s">
        <v>49</v>
      </c>
      <c r="C21" s="275">
        <v>0</v>
      </c>
      <c r="D21" s="275">
        <v>21</v>
      </c>
      <c r="E21" s="275">
        <v>20</v>
      </c>
      <c r="F21" s="275">
        <v>11</v>
      </c>
      <c r="G21" s="275">
        <v>0</v>
      </c>
      <c r="H21" s="275">
        <v>1</v>
      </c>
      <c r="I21" s="275">
        <v>0</v>
      </c>
      <c r="J21" s="275">
        <v>0</v>
      </c>
      <c r="K21" s="275">
        <v>0</v>
      </c>
      <c r="L21" s="275">
        <v>0</v>
      </c>
      <c r="M21" s="275">
        <v>15</v>
      </c>
      <c r="N21" s="275">
        <v>8</v>
      </c>
      <c r="O21" s="227">
        <f t="shared" si="0"/>
        <v>76</v>
      </c>
    </row>
    <row r="22" spans="1:15" ht="13.5" customHeight="1">
      <c r="A22" s="602"/>
      <c r="B22" s="157" t="s">
        <v>71</v>
      </c>
      <c r="C22" s="275">
        <v>0</v>
      </c>
      <c r="D22" s="275">
        <v>0</v>
      </c>
      <c r="E22" s="275">
        <v>0</v>
      </c>
      <c r="F22" s="275">
        <v>0</v>
      </c>
      <c r="G22" s="275">
        <v>0</v>
      </c>
      <c r="H22" s="275">
        <v>0</v>
      </c>
      <c r="I22" s="275">
        <v>0</v>
      </c>
      <c r="J22" s="275">
        <v>0</v>
      </c>
      <c r="K22" s="275">
        <v>0</v>
      </c>
      <c r="L22" s="275">
        <v>0</v>
      </c>
      <c r="M22" s="275">
        <v>0</v>
      </c>
      <c r="N22" s="275">
        <v>0</v>
      </c>
      <c r="O22" s="227">
        <f t="shared" si="0"/>
        <v>0</v>
      </c>
    </row>
    <row r="23" spans="1:15" ht="13.5" customHeight="1" thickBot="1">
      <c r="A23" s="604"/>
      <c r="B23" s="158" t="s">
        <v>50</v>
      </c>
      <c r="C23" s="275">
        <v>8</v>
      </c>
      <c r="D23" s="275">
        <v>1</v>
      </c>
      <c r="E23" s="275">
        <v>2</v>
      </c>
      <c r="F23" s="275">
        <v>11</v>
      </c>
      <c r="G23" s="275">
        <v>3</v>
      </c>
      <c r="H23" s="275">
        <v>0</v>
      </c>
      <c r="I23" s="275">
        <v>1</v>
      </c>
      <c r="J23" s="275">
        <v>2</v>
      </c>
      <c r="K23" s="275">
        <v>0</v>
      </c>
      <c r="L23" s="275">
        <v>5</v>
      </c>
      <c r="M23" s="275">
        <v>4</v>
      </c>
      <c r="N23" s="275">
        <v>7</v>
      </c>
      <c r="O23" s="228">
        <f t="shared" si="0"/>
        <v>44</v>
      </c>
    </row>
    <row r="24" spans="1:15" ht="13.5" customHeight="1" thickTop="1">
      <c r="A24" s="602"/>
      <c r="B24" s="156" t="s">
        <v>47</v>
      </c>
      <c r="C24" s="278">
        <v>30</v>
      </c>
      <c r="D24" s="278">
        <v>16</v>
      </c>
      <c r="E24" s="278">
        <v>11</v>
      </c>
      <c r="F24" s="278">
        <v>15</v>
      </c>
      <c r="G24" s="278">
        <v>21</v>
      </c>
      <c r="H24" s="278">
        <v>8</v>
      </c>
      <c r="I24" s="278">
        <v>14</v>
      </c>
      <c r="J24" s="278">
        <v>22</v>
      </c>
      <c r="K24" s="278">
        <v>16</v>
      </c>
      <c r="L24" s="278">
        <v>7</v>
      </c>
      <c r="M24" s="675">
        <v>10</v>
      </c>
      <c r="N24" s="675">
        <v>26</v>
      </c>
      <c r="O24" s="226">
        <f t="shared" si="0"/>
        <v>196</v>
      </c>
    </row>
    <row r="25" spans="1:15" ht="13.5" customHeight="1">
      <c r="A25" s="602"/>
      <c r="B25" s="157" t="s">
        <v>48</v>
      </c>
      <c r="C25" s="275">
        <v>13</v>
      </c>
      <c r="D25" s="275">
        <v>16</v>
      </c>
      <c r="E25" s="275">
        <v>9</v>
      </c>
      <c r="F25" s="275">
        <v>13</v>
      </c>
      <c r="G25" s="275">
        <v>17</v>
      </c>
      <c r="H25" s="275">
        <v>7</v>
      </c>
      <c r="I25" s="275">
        <v>14</v>
      </c>
      <c r="J25" s="275">
        <v>5</v>
      </c>
      <c r="K25" s="275">
        <v>15</v>
      </c>
      <c r="L25" s="275">
        <v>5</v>
      </c>
      <c r="M25" s="275">
        <v>9</v>
      </c>
      <c r="N25" s="275">
        <v>8</v>
      </c>
      <c r="O25" s="227">
        <f t="shared" si="0"/>
        <v>131</v>
      </c>
    </row>
    <row r="26" spans="1:15" ht="13.5" customHeight="1">
      <c r="A26" s="603" t="s">
        <v>87</v>
      </c>
      <c r="B26" s="157" t="s">
        <v>49</v>
      </c>
      <c r="C26" s="275">
        <v>10</v>
      </c>
      <c r="D26" s="275">
        <v>0</v>
      </c>
      <c r="E26" s="275">
        <v>0</v>
      </c>
      <c r="F26" s="275">
        <v>0</v>
      </c>
      <c r="G26" s="275">
        <v>0</v>
      </c>
      <c r="H26" s="275">
        <v>0</v>
      </c>
      <c r="I26" s="275">
        <v>0</v>
      </c>
      <c r="J26" s="275">
        <v>5</v>
      </c>
      <c r="K26" s="275">
        <v>0</v>
      </c>
      <c r="L26" s="275">
        <v>0</v>
      </c>
      <c r="M26" s="275">
        <v>0</v>
      </c>
      <c r="N26" s="275">
        <v>8</v>
      </c>
      <c r="O26" s="227">
        <f t="shared" si="0"/>
        <v>23</v>
      </c>
    </row>
    <row r="27" spans="1:15" ht="13.5" customHeight="1">
      <c r="A27" s="602"/>
      <c r="B27" s="157" t="s">
        <v>60</v>
      </c>
      <c r="C27" s="275">
        <v>0</v>
      </c>
      <c r="D27" s="275">
        <v>0</v>
      </c>
      <c r="E27" s="275">
        <v>0</v>
      </c>
      <c r="F27" s="275">
        <v>0</v>
      </c>
      <c r="G27" s="275">
        <v>0</v>
      </c>
      <c r="H27" s="275">
        <v>0</v>
      </c>
      <c r="I27" s="275">
        <v>0</v>
      </c>
      <c r="J27" s="275">
        <v>0</v>
      </c>
      <c r="K27" s="275">
        <v>0</v>
      </c>
      <c r="L27" s="275">
        <v>0</v>
      </c>
      <c r="M27" s="275">
        <v>0</v>
      </c>
      <c r="N27" s="275">
        <v>0</v>
      </c>
      <c r="O27" s="227">
        <f t="shared" si="0"/>
        <v>0</v>
      </c>
    </row>
    <row r="28" spans="1:15" ht="13.5" customHeight="1" thickBot="1">
      <c r="A28" s="604"/>
      <c r="B28" s="161" t="s">
        <v>50</v>
      </c>
      <c r="C28" s="310">
        <v>7</v>
      </c>
      <c r="D28" s="310">
        <v>0</v>
      </c>
      <c r="E28" s="310">
        <v>2</v>
      </c>
      <c r="F28" s="310">
        <v>2</v>
      </c>
      <c r="G28" s="310">
        <v>4</v>
      </c>
      <c r="H28" s="310">
        <v>1</v>
      </c>
      <c r="I28" s="310">
        <v>0</v>
      </c>
      <c r="J28" s="310">
        <v>12</v>
      </c>
      <c r="K28" s="310">
        <v>1</v>
      </c>
      <c r="L28" s="310">
        <v>2</v>
      </c>
      <c r="M28" s="310">
        <v>1</v>
      </c>
      <c r="N28" s="308">
        <v>10</v>
      </c>
      <c r="O28" s="228">
        <f t="shared" si="0"/>
        <v>42</v>
      </c>
    </row>
    <row r="29" spans="1:15" ht="13.5" customHeight="1" thickTop="1">
      <c r="A29" s="809" t="s">
        <v>124</v>
      </c>
      <c r="B29" s="156" t="s">
        <v>47</v>
      </c>
      <c r="C29" s="278">
        <v>5</v>
      </c>
      <c r="D29" s="278">
        <v>3</v>
      </c>
      <c r="E29" s="278">
        <v>15</v>
      </c>
      <c r="F29" s="278">
        <v>9</v>
      </c>
      <c r="G29" s="278">
        <v>2</v>
      </c>
      <c r="H29" s="278">
        <v>10</v>
      </c>
      <c r="I29" s="278">
        <v>6</v>
      </c>
      <c r="J29" s="278">
        <v>4</v>
      </c>
      <c r="K29" s="278">
        <v>6</v>
      </c>
      <c r="L29" s="278">
        <v>4</v>
      </c>
      <c r="M29" s="675">
        <v>4</v>
      </c>
      <c r="N29" s="673">
        <v>11</v>
      </c>
      <c r="O29" s="226">
        <f t="shared" si="0"/>
        <v>79</v>
      </c>
    </row>
    <row r="30" spans="1:15" ht="13.5" customHeight="1">
      <c r="A30" s="810"/>
      <c r="B30" s="157" t="s">
        <v>48</v>
      </c>
      <c r="C30" s="275">
        <v>5</v>
      </c>
      <c r="D30" s="275">
        <v>3</v>
      </c>
      <c r="E30" s="275">
        <v>10</v>
      </c>
      <c r="F30" s="275">
        <v>6</v>
      </c>
      <c r="G30" s="275">
        <v>2</v>
      </c>
      <c r="H30" s="275">
        <v>10</v>
      </c>
      <c r="I30" s="275">
        <v>5</v>
      </c>
      <c r="J30" s="275">
        <v>4</v>
      </c>
      <c r="K30" s="275">
        <v>4</v>
      </c>
      <c r="L30" s="275">
        <v>4</v>
      </c>
      <c r="M30" s="275">
        <v>4</v>
      </c>
      <c r="N30" s="275">
        <v>10</v>
      </c>
      <c r="O30" s="227">
        <f t="shared" si="0"/>
        <v>67</v>
      </c>
    </row>
    <row r="31" spans="1:15" ht="13.5" customHeight="1">
      <c r="A31" s="810"/>
      <c r="B31" s="157" t="s">
        <v>49</v>
      </c>
      <c r="C31" s="275">
        <v>0</v>
      </c>
      <c r="D31" s="275">
        <v>0</v>
      </c>
      <c r="E31" s="275">
        <v>0</v>
      </c>
      <c r="F31" s="275">
        <v>0</v>
      </c>
      <c r="G31" s="275">
        <v>0</v>
      </c>
      <c r="H31" s="275">
        <v>0</v>
      </c>
      <c r="I31" s="275">
        <v>0</v>
      </c>
      <c r="J31" s="275">
        <v>0</v>
      </c>
      <c r="K31" s="275">
        <v>0</v>
      </c>
      <c r="L31" s="275">
        <v>0</v>
      </c>
      <c r="M31" s="275">
        <v>0</v>
      </c>
      <c r="N31" s="275">
        <v>0</v>
      </c>
      <c r="O31" s="227">
        <f t="shared" si="0"/>
        <v>0</v>
      </c>
    </row>
    <row r="32" spans="1:15" ht="13.5" customHeight="1">
      <c r="A32" s="810"/>
      <c r="B32" s="157" t="s">
        <v>60</v>
      </c>
      <c r="C32" s="275">
        <v>0</v>
      </c>
      <c r="D32" s="275">
        <v>0</v>
      </c>
      <c r="E32" s="275">
        <v>0</v>
      </c>
      <c r="F32" s="275">
        <v>0</v>
      </c>
      <c r="G32" s="275">
        <v>0</v>
      </c>
      <c r="H32" s="275">
        <v>0</v>
      </c>
      <c r="I32" s="275">
        <v>0</v>
      </c>
      <c r="J32" s="275">
        <v>0</v>
      </c>
      <c r="K32" s="275">
        <v>0</v>
      </c>
      <c r="L32" s="275">
        <v>0</v>
      </c>
      <c r="M32" s="275">
        <v>0</v>
      </c>
      <c r="N32" s="275">
        <v>0</v>
      </c>
      <c r="O32" s="227">
        <f t="shared" si="0"/>
        <v>0</v>
      </c>
    </row>
    <row r="33" spans="1:15" ht="13.5" customHeight="1" thickBot="1">
      <c r="A33" s="811"/>
      <c r="B33" s="161" t="s">
        <v>50</v>
      </c>
      <c r="C33" s="310">
        <v>0</v>
      </c>
      <c r="D33" s="310">
        <v>0</v>
      </c>
      <c r="E33" s="310">
        <v>5</v>
      </c>
      <c r="F33" s="310">
        <v>3</v>
      </c>
      <c r="G33" s="310">
        <v>0</v>
      </c>
      <c r="H33" s="310">
        <v>0</v>
      </c>
      <c r="I33" s="310">
        <v>1</v>
      </c>
      <c r="J33" s="310">
        <v>0</v>
      </c>
      <c r="K33" s="310">
        <v>2</v>
      </c>
      <c r="L33" s="310">
        <v>0</v>
      </c>
      <c r="M33" s="310">
        <v>0</v>
      </c>
      <c r="N33" s="308">
        <v>1</v>
      </c>
      <c r="O33" s="228">
        <f t="shared" si="0"/>
        <v>12</v>
      </c>
    </row>
    <row r="34" spans="1:15" ht="13.5" customHeight="1" thickTop="1">
      <c r="A34" s="809" t="s">
        <v>125</v>
      </c>
      <c r="B34" s="159" t="s">
        <v>47</v>
      </c>
      <c r="C34" s="278">
        <v>43</v>
      </c>
      <c r="D34" s="278">
        <v>21</v>
      </c>
      <c r="E34" s="278">
        <v>19</v>
      </c>
      <c r="F34" s="278">
        <v>16</v>
      </c>
      <c r="G34" s="278">
        <v>13</v>
      </c>
      <c r="H34" s="278">
        <v>18</v>
      </c>
      <c r="I34" s="278">
        <v>28</v>
      </c>
      <c r="J34" s="278">
        <v>12</v>
      </c>
      <c r="K34" s="278">
        <v>21</v>
      </c>
      <c r="L34" s="278">
        <v>11</v>
      </c>
      <c r="M34" s="675">
        <v>14</v>
      </c>
      <c r="N34" s="673">
        <v>15</v>
      </c>
      <c r="O34" s="226">
        <f t="shared" si="0"/>
        <v>231</v>
      </c>
    </row>
    <row r="35" spans="1:15" ht="13.5" customHeight="1">
      <c r="A35" s="810"/>
      <c r="B35" s="157" t="s">
        <v>48</v>
      </c>
      <c r="C35" s="275">
        <v>14</v>
      </c>
      <c r="D35" s="275">
        <v>12</v>
      </c>
      <c r="E35" s="275">
        <v>19</v>
      </c>
      <c r="F35" s="275">
        <v>14</v>
      </c>
      <c r="G35" s="275">
        <v>11</v>
      </c>
      <c r="H35" s="275">
        <v>14</v>
      </c>
      <c r="I35" s="275">
        <v>13</v>
      </c>
      <c r="J35" s="275">
        <v>12</v>
      </c>
      <c r="K35" s="275">
        <v>10</v>
      </c>
      <c r="L35" s="275">
        <v>9</v>
      </c>
      <c r="M35" s="275">
        <v>12</v>
      </c>
      <c r="N35" s="275">
        <v>12</v>
      </c>
      <c r="O35" s="227">
        <f t="shared" si="0"/>
        <v>152</v>
      </c>
    </row>
    <row r="36" spans="1:15" ht="13.5" customHeight="1">
      <c r="A36" s="810"/>
      <c r="B36" s="157" t="s">
        <v>49</v>
      </c>
      <c r="C36" s="275">
        <v>26</v>
      </c>
      <c r="D36" s="275">
        <v>7</v>
      </c>
      <c r="E36" s="275">
        <v>0</v>
      </c>
      <c r="F36" s="275">
        <v>0</v>
      </c>
      <c r="G36" s="275">
        <v>0</v>
      </c>
      <c r="H36" s="275">
        <v>4</v>
      </c>
      <c r="I36" s="275">
        <v>8</v>
      </c>
      <c r="J36" s="275">
        <v>0</v>
      </c>
      <c r="K36" s="275">
        <v>10</v>
      </c>
      <c r="L36" s="275">
        <v>0</v>
      </c>
      <c r="M36" s="275">
        <v>0</v>
      </c>
      <c r="N36" s="275">
        <v>0</v>
      </c>
      <c r="O36" s="227">
        <f t="shared" si="0"/>
        <v>55</v>
      </c>
    </row>
    <row r="37" spans="1:15" ht="13.5" customHeight="1">
      <c r="A37" s="810"/>
      <c r="B37" s="157" t="s">
        <v>71</v>
      </c>
      <c r="C37" s="275">
        <v>0</v>
      </c>
      <c r="D37" s="275">
        <v>0</v>
      </c>
      <c r="E37" s="275">
        <v>0</v>
      </c>
      <c r="F37" s="275">
        <v>0</v>
      </c>
      <c r="G37" s="275">
        <v>0</v>
      </c>
      <c r="H37" s="275">
        <v>0</v>
      </c>
      <c r="I37" s="275">
        <v>0</v>
      </c>
      <c r="J37" s="275">
        <v>0</v>
      </c>
      <c r="K37" s="275">
        <v>0</v>
      </c>
      <c r="L37" s="275">
        <v>0</v>
      </c>
      <c r="M37" s="275">
        <v>0</v>
      </c>
      <c r="N37" s="275">
        <v>0</v>
      </c>
      <c r="O37" s="228">
        <f t="shared" si="0"/>
        <v>0</v>
      </c>
    </row>
    <row r="38" spans="1:15" ht="13.5" customHeight="1" thickBot="1">
      <c r="A38" s="811"/>
      <c r="B38" s="160" t="s">
        <v>50</v>
      </c>
      <c r="C38" s="275">
        <v>3</v>
      </c>
      <c r="D38" s="275">
        <v>2</v>
      </c>
      <c r="E38" s="275">
        <v>0</v>
      </c>
      <c r="F38" s="275">
        <v>2</v>
      </c>
      <c r="G38" s="275">
        <v>2</v>
      </c>
      <c r="H38" s="275">
        <v>0</v>
      </c>
      <c r="I38" s="275">
        <v>7</v>
      </c>
      <c r="J38" s="275">
        <v>0</v>
      </c>
      <c r="K38" s="275">
        <v>1</v>
      </c>
      <c r="L38" s="275">
        <v>2</v>
      </c>
      <c r="M38" s="275">
        <v>2</v>
      </c>
      <c r="N38" s="275">
        <v>3</v>
      </c>
      <c r="O38" s="229">
        <f t="shared" si="0"/>
        <v>24</v>
      </c>
    </row>
    <row r="39" spans="1:15" ht="13.5" customHeight="1" thickTop="1">
      <c r="A39" s="807" t="s">
        <v>45</v>
      </c>
      <c r="B39" s="156" t="s">
        <v>47</v>
      </c>
      <c r="C39" s="221">
        <f>IF(C4="","",C4+C34+C29+C24+C19+C14+C9)</f>
        <v>170</v>
      </c>
      <c r="D39" s="221">
        <f aca="true" t="shared" si="1" ref="D39:N39">IF(D4="","",D4+D34+D29+D24+D19+D14+D9)</f>
        <v>170</v>
      </c>
      <c r="E39" s="221">
        <f t="shared" si="1"/>
        <v>173</v>
      </c>
      <c r="F39" s="221">
        <f t="shared" si="1"/>
        <v>169</v>
      </c>
      <c r="G39" s="221">
        <f t="shared" si="1"/>
        <v>161</v>
      </c>
      <c r="H39" s="221">
        <f t="shared" si="1"/>
        <v>184</v>
      </c>
      <c r="I39" s="221">
        <f t="shared" si="1"/>
        <v>150</v>
      </c>
      <c r="J39" s="221">
        <f t="shared" si="1"/>
        <v>208</v>
      </c>
      <c r="K39" s="221">
        <f t="shared" si="1"/>
        <v>177</v>
      </c>
      <c r="L39" s="221">
        <f t="shared" si="1"/>
        <v>102</v>
      </c>
      <c r="M39" s="221">
        <f t="shared" si="1"/>
        <v>170</v>
      </c>
      <c r="N39" s="221">
        <f t="shared" si="1"/>
        <v>147</v>
      </c>
      <c r="O39" s="226">
        <f t="shared" si="0"/>
        <v>1981</v>
      </c>
    </row>
    <row r="40" spans="1:15" ht="13.5" customHeight="1">
      <c r="A40" s="808"/>
      <c r="B40" s="157" t="s">
        <v>48</v>
      </c>
      <c r="C40" s="224">
        <f>IF(C5="","",+C35+C30+C25+C20+C15+C10+C5)</f>
        <v>97</v>
      </c>
      <c r="D40" s="224">
        <f aca="true" t="shared" si="2" ref="D40:N43">IF(D5="","",+D35+D30+D25+D20+D15+D10+D5)</f>
        <v>89</v>
      </c>
      <c r="E40" s="224">
        <f t="shared" si="2"/>
        <v>111</v>
      </c>
      <c r="F40" s="224">
        <f t="shared" si="2"/>
        <v>97</v>
      </c>
      <c r="G40" s="224">
        <f t="shared" si="2"/>
        <v>94</v>
      </c>
      <c r="H40" s="224">
        <f t="shared" si="2"/>
        <v>122</v>
      </c>
      <c r="I40" s="224">
        <f t="shared" si="2"/>
        <v>100</v>
      </c>
      <c r="J40" s="224">
        <f t="shared" si="2"/>
        <v>93</v>
      </c>
      <c r="K40" s="224">
        <f t="shared" si="2"/>
        <v>103</v>
      </c>
      <c r="L40" s="224">
        <f t="shared" si="2"/>
        <v>70</v>
      </c>
      <c r="M40" s="224">
        <f t="shared" si="2"/>
        <v>101</v>
      </c>
      <c r="N40" s="224">
        <f t="shared" si="2"/>
        <v>84</v>
      </c>
      <c r="O40" s="227">
        <f t="shared" si="0"/>
        <v>1161</v>
      </c>
    </row>
    <row r="41" spans="1:15" ht="13.5" customHeight="1">
      <c r="A41" s="808"/>
      <c r="B41" s="157" t="s">
        <v>49</v>
      </c>
      <c r="C41" s="224">
        <f>IF(C6="","",+C36+C31+C26+C21+C16+C11+C6)</f>
        <v>37</v>
      </c>
      <c r="D41" s="224">
        <f t="shared" si="2"/>
        <v>63</v>
      </c>
      <c r="E41" s="224">
        <f t="shared" si="2"/>
        <v>34</v>
      </c>
      <c r="F41" s="224">
        <f t="shared" si="2"/>
        <v>28</v>
      </c>
      <c r="G41" s="224">
        <f t="shared" si="2"/>
        <v>39</v>
      </c>
      <c r="H41" s="224">
        <f t="shared" si="2"/>
        <v>32</v>
      </c>
      <c r="I41" s="224">
        <f t="shared" si="2"/>
        <v>22</v>
      </c>
      <c r="J41" s="224">
        <f t="shared" si="2"/>
        <v>79</v>
      </c>
      <c r="K41" s="224">
        <f t="shared" si="2"/>
        <v>39</v>
      </c>
      <c r="L41" s="224">
        <f t="shared" si="2"/>
        <v>1</v>
      </c>
      <c r="M41" s="224">
        <f t="shared" si="2"/>
        <v>32</v>
      </c>
      <c r="N41" s="224">
        <f t="shared" si="2"/>
        <v>20</v>
      </c>
      <c r="O41" s="227">
        <f t="shared" si="0"/>
        <v>426</v>
      </c>
    </row>
    <row r="42" spans="1:15" ht="13.5" customHeight="1">
      <c r="A42" s="602"/>
      <c r="B42" s="157" t="s">
        <v>71</v>
      </c>
      <c r="C42" s="224">
        <f>IF(C7="","",+C37+C32+C27+C22+C17+C12+C7)</f>
        <v>1</v>
      </c>
      <c r="D42" s="224">
        <f t="shared" si="2"/>
        <v>0</v>
      </c>
      <c r="E42" s="224">
        <f t="shared" si="2"/>
        <v>0</v>
      </c>
      <c r="F42" s="224">
        <f t="shared" si="2"/>
        <v>0</v>
      </c>
      <c r="G42" s="224">
        <f t="shared" si="2"/>
        <v>0</v>
      </c>
      <c r="H42" s="224">
        <f t="shared" si="2"/>
        <v>0</v>
      </c>
      <c r="I42" s="224">
        <f t="shared" si="2"/>
        <v>0</v>
      </c>
      <c r="J42" s="224">
        <f t="shared" si="2"/>
        <v>0</v>
      </c>
      <c r="K42" s="224">
        <f t="shared" si="2"/>
        <v>0</v>
      </c>
      <c r="L42" s="224">
        <f t="shared" si="2"/>
        <v>0</v>
      </c>
      <c r="M42" s="224">
        <f t="shared" si="2"/>
        <v>0</v>
      </c>
      <c r="N42" s="224">
        <f t="shared" si="2"/>
        <v>0</v>
      </c>
      <c r="O42" s="227">
        <f t="shared" si="0"/>
        <v>1</v>
      </c>
    </row>
    <row r="43" spans="1:15" ht="13.5" customHeight="1" thickBot="1">
      <c r="A43" s="605"/>
      <c r="B43" s="162" t="s">
        <v>50</v>
      </c>
      <c r="C43" s="225">
        <f>IF(C8="","",+C38+C33+C28+C23+C18+C13+C8)</f>
        <v>35</v>
      </c>
      <c r="D43" s="225">
        <f t="shared" si="2"/>
        <v>18</v>
      </c>
      <c r="E43" s="225">
        <f t="shared" si="2"/>
        <v>28</v>
      </c>
      <c r="F43" s="225">
        <f t="shared" si="2"/>
        <v>44</v>
      </c>
      <c r="G43" s="225">
        <f t="shared" si="2"/>
        <v>28</v>
      </c>
      <c r="H43" s="225">
        <f t="shared" si="2"/>
        <v>30</v>
      </c>
      <c r="I43" s="225">
        <f t="shared" si="2"/>
        <v>28</v>
      </c>
      <c r="J43" s="225">
        <f t="shared" si="2"/>
        <v>36</v>
      </c>
      <c r="K43" s="225">
        <f t="shared" si="2"/>
        <v>35</v>
      </c>
      <c r="L43" s="225">
        <f t="shared" si="2"/>
        <v>31</v>
      </c>
      <c r="M43" s="225">
        <f t="shared" si="2"/>
        <v>37</v>
      </c>
      <c r="N43" s="225">
        <f t="shared" si="2"/>
        <v>43</v>
      </c>
      <c r="O43" s="231">
        <f t="shared" si="0"/>
        <v>393</v>
      </c>
    </row>
    <row r="44" spans="1:15" ht="13.5" customHeight="1">
      <c r="A44" s="245"/>
      <c r="B44" s="132"/>
      <c r="C44" s="132"/>
      <c r="D44" s="132"/>
      <c r="E44" s="132"/>
      <c r="F44" s="132"/>
      <c r="G44" s="132"/>
      <c r="H44" s="132"/>
      <c r="I44" s="132"/>
      <c r="J44" s="132"/>
      <c r="K44" s="796" t="s">
        <v>141</v>
      </c>
      <c r="L44" s="796"/>
      <c r="M44" s="796"/>
      <c r="N44" s="796"/>
      <c r="O44" s="796"/>
    </row>
    <row r="45" spans="1:15" ht="13.5">
      <c r="A45" s="155"/>
      <c r="B45" s="132"/>
      <c r="C45" s="132"/>
      <c r="D45" s="132"/>
      <c r="E45" s="132"/>
      <c r="F45" s="132"/>
      <c r="G45" s="132"/>
      <c r="H45" s="132"/>
      <c r="I45" s="132"/>
      <c r="J45" s="132"/>
      <c r="K45" s="132"/>
      <c r="L45" s="132"/>
      <c r="M45" s="132"/>
      <c r="N45" s="132"/>
      <c r="O45" s="132"/>
    </row>
    <row r="46" spans="1:15" ht="13.5">
      <c r="A46" s="155"/>
      <c r="B46" s="132"/>
      <c r="C46" s="132"/>
      <c r="D46" s="132"/>
      <c r="E46" s="132"/>
      <c r="F46" s="132"/>
      <c r="G46" s="132"/>
      <c r="H46" s="132"/>
      <c r="I46" s="132"/>
      <c r="J46" s="132"/>
      <c r="K46" s="132"/>
      <c r="L46" s="132"/>
      <c r="M46" s="132"/>
      <c r="N46" s="132"/>
      <c r="O46" s="132"/>
    </row>
    <row r="47" spans="1:15" ht="13.5">
      <c r="A47" s="155"/>
      <c r="B47" s="132"/>
      <c r="C47" s="132"/>
      <c r="D47" s="132"/>
      <c r="E47" s="132"/>
      <c r="F47" s="132"/>
      <c r="G47" s="132"/>
      <c r="H47" s="132"/>
      <c r="I47" s="132"/>
      <c r="J47" s="132"/>
      <c r="K47" s="132"/>
      <c r="L47" s="132"/>
      <c r="M47" s="132"/>
      <c r="N47" s="132"/>
      <c r="O47" s="132"/>
    </row>
    <row r="48" spans="1:15" ht="13.5">
      <c r="A48" s="155"/>
      <c r="B48" s="132"/>
      <c r="C48" s="132"/>
      <c r="D48" s="132"/>
      <c r="E48" s="132"/>
      <c r="F48" s="132"/>
      <c r="G48" s="132"/>
      <c r="H48" s="132"/>
      <c r="I48" s="132"/>
      <c r="J48" s="132"/>
      <c r="K48" s="132"/>
      <c r="L48" s="132"/>
      <c r="M48" s="132"/>
      <c r="N48" s="132"/>
      <c r="O48" s="132"/>
    </row>
    <row r="49" spans="1:15" ht="13.5">
      <c r="A49" s="155"/>
      <c r="B49" s="132"/>
      <c r="C49" s="132"/>
      <c r="D49" s="132"/>
      <c r="E49" s="132"/>
      <c r="F49" s="132"/>
      <c r="G49" s="132"/>
      <c r="H49" s="132"/>
      <c r="I49" s="132"/>
      <c r="J49" s="132"/>
      <c r="K49" s="132"/>
      <c r="L49" s="132"/>
      <c r="M49" s="132"/>
      <c r="N49" s="132"/>
      <c r="O49" s="132"/>
    </row>
    <row r="50" spans="1:15" ht="13.5">
      <c r="A50" s="155"/>
      <c r="B50" s="155"/>
      <c r="C50" s="155"/>
      <c r="D50" s="155"/>
      <c r="E50" s="155"/>
      <c r="F50" s="155"/>
      <c r="G50" s="155"/>
      <c r="H50" s="155"/>
      <c r="I50" s="155"/>
      <c r="J50" s="155"/>
      <c r="K50" s="155"/>
      <c r="L50" s="155"/>
      <c r="M50" s="155"/>
      <c r="N50" s="155"/>
      <c r="O50" s="155"/>
    </row>
    <row r="51" spans="1:15" ht="13.5">
      <c r="A51" s="155"/>
      <c r="B51" s="155"/>
      <c r="C51" s="155"/>
      <c r="D51" s="155"/>
      <c r="E51" s="155"/>
      <c r="F51" s="155"/>
      <c r="G51" s="155"/>
      <c r="H51" s="155"/>
      <c r="I51" s="155"/>
      <c r="J51" s="155"/>
      <c r="K51" s="155"/>
      <c r="L51" s="155"/>
      <c r="M51" s="155"/>
      <c r="N51" s="155"/>
      <c r="O51" s="155"/>
    </row>
    <row r="52" spans="1:15" ht="13.5">
      <c r="A52" s="155"/>
      <c r="B52" s="155"/>
      <c r="C52" s="155"/>
      <c r="D52" s="155"/>
      <c r="E52" s="155"/>
      <c r="F52" s="155"/>
      <c r="G52" s="155"/>
      <c r="H52" s="155"/>
      <c r="I52" s="155"/>
      <c r="J52" s="155"/>
      <c r="K52" s="155"/>
      <c r="L52" s="155"/>
      <c r="M52" s="155"/>
      <c r="N52" s="155"/>
      <c r="O52" s="155"/>
    </row>
    <row r="53" spans="1:15" ht="13.5">
      <c r="A53" s="155"/>
      <c r="B53" s="155"/>
      <c r="C53" s="155"/>
      <c r="D53" s="155"/>
      <c r="E53" s="155"/>
      <c r="F53" s="155"/>
      <c r="G53" s="155"/>
      <c r="H53" s="155"/>
      <c r="I53" s="155"/>
      <c r="J53" s="155"/>
      <c r="K53" s="155"/>
      <c r="L53" s="155"/>
      <c r="M53" s="155"/>
      <c r="N53" s="155"/>
      <c r="O53" s="155"/>
    </row>
    <row r="54" spans="1:15" ht="13.5">
      <c r="A54" s="155"/>
      <c r="B54" s="155"/>
      <c r="C54" s="155"/>
      <c r="D54" s="155"/>
      <c r="E54" s="155"/>
      <c r="F54" s="155"/>
      <c r="G54" s="155"/>
      <c r="H54" s="155"/>
      <c r="I54" s="155"/>
      <c r="J54" s="155"/>
      <c r="K54" s="155"/>
      <c r="L54" s="155"/>
      <c r="M54" s="155"/>
      <c r="N54" s="155"/>
      <c r="O54" s="155"/>
    </row>
    <row r="55" spans="1:15" ht="13.5">
      <c r="A55" s="155"/>
      <c r="B55" s="155"/>
      <c r="C55" s="155"/>
      <c r="D55" s="155"/>
      <c r="E55" s="155"/>
      <c r="F55" s="155"/>
      <c r="G55" s="155"/>
      <c r="H55" s="155"/>
      <c r="I55" s="155"/>
      <c r="J55" s="155"/>
      <c r="K55" s="155"/>
      <c r="L55" s="155"/>
      <c r="M55" s="155"/>
      <c r="N55" s="155"/>
      <c r="O55" s="155"/>
    </row>
    <row r="56" spans="1:15" ht="13.5">
      <c r="A56" s="155"/>
      <c r="B56" s="155"/>
      <c r="C56" s="155"/>
      <c r="D56" s="155"/>
      <c r="E56" s="155"/>
      <c r="F56" s="155"/>
      <c r="G56" s="155"/>
      <c r="H56" s="155"/>
      <c r="I56" s="155"/>
      <c r="J56" s="155"/>
      <c r="K56" s="155"/>
      <c r="L56" s="155"/>
      <c r="M56" s="155"/>
      <c r="N56" s="155"/>
      <c r="O56" s="155"/>
    </row>
    <row r="57" spans="1:15" ht="13.5">
      <c r="A57" s="155"/>
      <c r="B57" s="155"/>
      <c r="C57" s="155"/>
      <c r="D57" s="155"/>
      <c r="E57" s="155"/>
      <c r="F57" s="155"/>
      <c r="G57" s="155"/>
      <c r="H57" s="155"/>
      <c r="I57" s="155"/>
      <c r="J57" s="155"/>
      <c r="K57" s="155"/>
      <c r="L57" s="155"/>
      <c r="M57" s="155"/>
      <c r="N57" s="155"/>
      <c r="O57" s="155"/>
    </row>
    <row r="58" spans="1:15" ht="13.5">
      <c r="A58" s="155"/>
      <c r="B58" s="155"/>
      <c r="C58" s="155"/>
      <c r="D58" s="155"/>
      <c r="E58" s="155"/>
      <c r="F58" s="155"/>
      <c r="G58" s="155"/>
      <c r="H58" s="155"/>
      <c r="I58" s="155"/>
      <c r="J58" s="155"/>
      <c r="K58" s="155"/>
      <c r="L58" s="155"/>
      <c r="M58" s="155"/>
      <c r="N58" s="155"/>
      <c r="O58" s="155"/>
    </row>
    <row r="59" spans="1:15" ht="13.5">
      <c r="A59" s="155"/>
      <c r="B59" s="155"/>
      <c r="C59" s="155"/>
      <c r="D59" s="155"/>
      <c r="E59" s="155"/>
      <c r="F59" s="155"/>
      <c r="G59" s="155"/>
      <c r="H59" s="155"/>
      <c r="I59" s="155"/>
      <c r="J59" s="155"/>
      <c r="K59" s="155"/>
      <c r="L59" s="155"/>
      <c r="M59" s="155"/>
      <c r="N59" s="155"/>
      <c r="O59" s="155"/>
    </row>
    <row r="60" spans="1:15" ht="13.5">
      <c r="A60" s="155"/>
      <c r="B60" s="155"/>
      <c r="C60" s="155"/>
      <c r="D60" s="155"/>
      <c r="E60" s="155"/>
      <c r="F60" s="155"/>
      <c r="G60" s="155"/>
      <c r="H60" s="155"/>
      <c r="I60" s="155"/>
      <c r="J60" s="155"/>
      <c r="K60" s="155"/>
      <c r="L60" s="155"/>
      <c r="M60" s="155"/>
      <c r="N60" s="155"/>
      <c r="O60" s="155"/>
    </row>
    <row r="61" spans="1:15" ht="13.5">
      <c r="A61" s="155"/>
      <c r="B61" s="155"/>
      <c r="C61" s="155"/>
      <c r="D61" s="155"/>
      <c r="E61" s="155"/>
      <c r="F61" s="155"/>
      <c r="G61" s="155"/>
      <c r="H61" s="155"/>
      <c r="I61" s="155"/>
      <c r="J61" s="155"/>
      <c r="K61" s="155"/>
      <c r="L61" s="155"/>
      <c r="M61" s="155"/>
      <c r="N61" s="155"/>
      <c r="O61" s="155"/>
    </row>
    <row r="62" spans="1:15" ht="13.5">
      <c r="A62" s="155"/>
      <c r="B62" s="155"/>
      <c r="C62" s="155"/>
      <c r="D62" s="155"/>
      <c r="E62" s="155"/>
      <c r="F62" s="155"/>
      <c r="G62" s="155"/>
      <c r="H62" s="155"/>
      <c r="I62" s="155"/>
      <c r="J62" s="155"/>
      <c r="K62" s="155"/>
      <c r="L62" s="155"/>
      <c r="M62" s="155"/>
      <c r="N62" s="155"/>
      <c r="O62" s="155"/>
    </row>
    <row r="63" spans="1:15" ht="13.5">
      <c r="A63" s="155"/>
      <c r="B63" s="155"/>
      <c r="C63" s="155"/>
      <c r="D63" s="155"/>
      <c r="E63" s="155"/>
      <c r="F63" s="155"/>
      <c r="G63" s="155"/>
      <c r="H63" s="155"/>
      <c r="I63" s="155"/>
      <c r="J63" s="155"/>
      <c r="K63" s="155"/>
      <c r="L63" s="155"/>
      <c r="M63" s="155"/>
      <c r="N63" s="155"/>
      <c r="O63" s="155"/>
    </row>
  </sheetData>
  <sheetProtection/>
  <mergeCells count="7">
    <mergeCell ref="K44:O44"/>
    <mergeCell ref="A39:A41"/>
    <mergeCell ref="A9:A11"/>
    <mergeCell ref="A19:A21"/>
    <mergeCell ref="A29:A33"/>
    <mergeCell ref="A34:A38"/>
    <mergeCell ref="A14:A16"/>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81" r:id="rId2"/>
  <drawing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P41"/>
  <sheetViews>
    <sheetView view="pageBreakPreview" zoomScaleSheetLayoutView="100" workbookViewId="0" topLeftCell="A1">
      <pane xSplit="2" ySplit="4" topLeftCell="C10"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0.75390625" style="123" customWidth="1"/>
    <col min="2" max="16384" width="9.00390625" style="123" customWidth="1"/>
  </cols>
  <sheetData>
    <row r="1" spans="1:15" ht="17.25">
      <c r="A1" s="252"/>
      <c r="B1" s="163"/>
      <c r="C1" s="96"/>
      <c r="D1" s="96"/>
      <c r="E1" s="96"/>
      <c r="F1" s="50" t="s">
        <v>88</v>
      </c>
      <c r="G1" s="50"/>
      <c r="H1" s="50"/>
      <c r="I1" s="132"/>
      <c r="J1" s="50" t="s">
        <v>210</v>
      </c>
      <c r="K1" s="50"/>
      <c r="L1" s="132"/>
      <c r="M1" s="132"/>
      <c r="N1" s="132"/>
      <c r="O1" s="132"/>
    </row>
    <row r="2" spans="1:15" ht="13.5">
      <c r="A2" s="164"/>
      <c r="B2" s="164"/>
      <c r="C2" s="164"/>
      <c r="D2" s="164"/>
      <c r="E2" s="164"/>
      <c r="F2" s="164"/>
      <c r="G2" s="164"/>
      <c r="H2" s="164"/>
      <c r="I2" s="164"/>
      <c r="J2" s="164"/>
      <c r="K2" s="164"/>
      <c r="L2" s="164"/>
      <c r="M2" s="164"/>
      <c r="N2" s="164"/>
      <c r="O2" s="164"/>
    </row>
    <row r="3" spans="1:15" ht="14.25" thickBot="1">
      <c r="A3" s="164"/>
      <c r="B3" s="165"/>
      <c r="C3" s="132"/>
      <c r="D3" s="132"/>
      <c r="E3" s="132"/>
      <c r="F3" s="132" t="s">
        <v>112</v>
      </c>
      <c r="G3" s="132"/>
      <c r="H3" s="132"/>
      <c r="I3" s="132"/>
      <c r="J3" s="132"/>
      <c r="K3" s="132"/>
      <c r="L3" s="132"/>
      <c r="M3" s="132"/>
      <c r="N3" s="818" t="s">
        <v>0</v>
      </c>
      <c r="O3" s="818"/>
    </row>
    <row r="4" spans="1:15" ht="21.75" customHeight="1" thickBot="1">
      <c r="A4" s="119"/>
      <c r="B4" s="120"/>
      <c r="C4" s="97" t="s">
        <v>1</v>
      </c>
      <c r="D4" s="98" t="s">
        <v>2</v>
      </c>
      <c r="E4" s="98" t="s">
        <v>3</v>
      </c>
      <c r="F4" s="98" t="s">
        <v>89</v>
      </c>
      <c r="G4" s="98" t="s">
        <v>5</v>
      </c>
      <c r="H4" s="98" t="s">
        <v>6</v>
      </c>
      <c r="I4" s="98" t="s">
        <v>7</v>
      </c>
      <c r="J4" s="98" t="s">
        <v>90</v>
      </c>
      <c r="K4" s="98" t="s">
        <v>9</v>
      </c>
      <c r="L4" s="98" t="s">
        <v>10</v>
      </c>
      <c r="M4" s="99" t="s">
        <v>11</v>
      </c>
      <c r="N4" s="608" t="s">
        <v>12</v>
      </c>
      <c r="O4" s="612" t="s">
        <v>13</v>
      </c>
    </row>
    <row r="5" spans="1:15" ht="15" thickTop="1">
      <c r="A5" s="100"/>
      <c r="B5" s="166" t="s">
        <v>113</v>
      </c>
      <c r="C5" s="609">
        <v>1315</v>
      </c>
      <c r="D5" s="309">
        <v>1416</v>
      </c>
      <c r="E5" s="309">
        <v>1296</v>
      </c>
      <c r="F5" s="309">
        <v>1351</v>
      </c>
      <c r="G5" s="309">
        <v>1196</v>
      </c>
      <c r="H5" s="309">
        <v>1614</v>
      </c>
      <c r="I5" s="309">
        <v>1348</v>
      </c>
      <c r="J5" s="309">
        <v>1282</v>
      </c>
      <c r="K5" s="309">
        <v>1286</v>
      </c>
      <c r="L5" s="309">
        <v>1366</v>
      </c>
      <c r="M5" s="673">
        <v>1157</v>
      </c>
      <c r="N5" s="673">
        <v>1144</v>
      </c>
      <c r="O5" s="613">
        <f>IF(SUM(C5:N5)="","",SUM(C5:N5))</f>
        <v>15771</v>
      </c>
    </row>
    <row r="6" spans="1:15" ht="14.25">
      <c r="A6" s="101"/>
      <c r="B6" s="167" t="s">
        <v>58</v>
      </c>
      <c r="C6" s="610">
        <v>614</v>
      </c>
      <c r="D6" s="543">
        <v>643</v>
      </c>
      <c r="E6" s="543">
        <v>658</v>
      </c>
      <c r="F6" s="543">
        <v>650</v>
      </c>
      <c r="G6" s="543">
        <v>594</v>
      </c>
      <c r="H6" s="543">
        <v>707</v>
      </c>
      <c r="I6" s="543">
        <v>590</v>
      </c>
      <c r="J6" s="543">
        <v>575</v>
      </c>
      <c r="K6" s="543">
        <v>587</v>
      </c>
      <c r="L6" s="543">
        <v>467</v>
      </c>
      <c r="M6" s="717">
        <v>576</v>
      </c>
      <c r="N6" s="717">
        <v>571</v>
      </c>
      <c r="O6" s="614">
        <f aca="true" t="shared" si="0" ref="O6:O26">IF(SUM(C6:N6)="","",SUM(C6:N6))</f>
        <v>7232</v>
      </c>
    </row>
    <row r="7" spans="1:15" ht="14.25">
      <c r="A7" s="102" t="s">
        <v>91</v>
      </c>
      <c r="B7" s="167" t="s">
        <v>59</v>
      </c>
      <c r="C7" s="610">
        <v>399</v>
      </c>
      <c r="D7" s="543">
        <v>495</v>
      </c>
      <c r="E7" s="543">
        <v>418</v>
      </c>
      <c r="F7" s="543">
        <v>363</v>
      </c>
      <c r="G7" s="543">
        <v>378</v>
      </c>
      <c r="H7" s="543">
        <v>590</v>
      </c>
      <c r="I7" s="543">
        <v>521</v>
      </c>
      <c r="J7" s="543">
        <v>494</v>
      </c>
      <c r="K7" s="543">
        <v>433</v>
      </c>
      <c r="L7" s="543">
        <v>437</v>
      </c>
      <c r="M7" s="717">
        <v>375</v>
      </c>
      <c r="N7" s="717">
        <v>296</v>
      </c>
      <c r="O7" s="614">
        <f t="shared" si="0"/>
        <v>5199</v>
      </c>
    </row>
    <row r="8" spans="1:15" ht="13.5">
      <c r="A8" s="168"/>
      <c r="B8" s="167" t="s">
        <v>60</v>
      </c>
      <c r="C8" s="610">
        <v>2</v>
      </c>
      <c r="D8" s="543">
        <v>2</v>
      </c>
      <c r="E8" s="543">
        <v>1</v>
      </c>
      <c r="F8" s="543">
        <v>5</v>
      </c>
      <c r="G8" s="543">
        <v>0</v>
      </c>
      <c r="H8" s="543">
        <v>12</v>
      </c>
      <c r="I8" s="543">
        <v>4</v>
      </c>
      <c r="J8" s="543">
        <v>1</v>
      </c>
      <c r="K8" s="543">
        <v>5</v>
      </c>
      <c r="L8" s="543">
        <v>0</v>
      </c>
      <c r="M8" s="717">
        <v>3</v>
      </c>
      <c r="N8" s="717">
        <v>1</v>
      </c>
      <c r="O8" s="614">
        <f t="shared" si="0"/>
        <v>36</v>
      </c>
    </row>
    <row r="9" spans="1:15" ht="14.25" thickBot="1">
      <c r="A9" s="169"/>
      <c r="B9" s="170" t="s">
        <v>50</v>
      </c>
      <c r="C9" s="701">
        <v>300</v>
      </c>
      <c r="D9" s="708">
        <v>276</v>
      </c>
      <c r="E9" s="708">
        <v>219</v>
      </c>
      <c r="F9" s="708">
        <v>333</v>
      </c>
      <c r="G9" s="708">
        <v>224</v>
      </c>
      <c r="H9" s="708">
        <v>305</v>
      </c>
      <c r="I9" s="708">
        <v>233</v>
      </c>
      <c r="J9" s="708">
        <v>212</v>
      </c>
      <c r="K9" s="708">
        <v>261</v>
      </c>
      <c r="L9" s="708">
        <v>462</v>
      </c>
      <c r="M9" s="718">
        <v>203</v>
      </c>
      <c r="N9" s="718">
        <v>276</v>
      </c>
      <c r="O9" s="615">
        <f t="shared" si="0"/>
        <v>3304</v>
      </c>
    </row>
    <row r="10" spans="1:15" ht="14.25" customHeight="1" thickTop="1">
      <c r="A10" s="820" t="s">
        <v>175</v>
      </c>
      <c r="B10" s="171" t="s">
        <v>13</v>
      </c>
      <c r="C10" s="702">
        <v>1175</v>
      </c>
      <c r="D10" s="709">
        <v>1293</v>
      </c>
      <c r="E10" s="709">
        <v>1220</v>
      </c>
      <c r="F10" s="709">
        <v>1262</v>
      </c>
      <c r="G10" s="709">
        <v>1115</v>
      </c>
      <c r="H10" s="709">
        <v>1548</v>
      </c>
      <c r="I10" s="709">
        <v>1220</v>
      </c>
      <c r="J10" s="709">
        <v>1212</v>
      </c>
      <c r="K10" s="709">
        <v>1202</v>
      </c>
      <c r="L10" s="709">
        <v>1288</v>
      </c>
      <c r="M10" s="719">
        <v>1116</v>
      </c>
      <c r="N10" s="719">
        <v>1053</v>
      </c>
      <c r="O10" s="613">
        <f>IF(SUM(C10:N10)="","",SUM(C10:N10))</f>
        <v>14704</v>
      </c>
    </row>
    <row r="11" spans="1:15" ht="13.5" customHeight="1">
      <c r="A11" s="821"/>
      <c r="B11" s="167" t="s">
        <v>58</v>
      </c>
      <c r="C11" s="703">
        <v>565</v>
      </c>
      <c r="D11" s="543">
        <v>593</v>
      </c>
      <c r="E11" s="543">
        <v>626</v>
      </c>
      <c r="F11" s="543">
        <v>603</v>
      </c>
      <c r="G11" s="543">
        <v>554</v>
      </c>
      <c r="H11" s="543">
        <v>667</v>
      </c>
      <c r="I11" s="543">
        <v>559</v>
      </c>
      <c r="J11" s="543">
        <v>548</v>
      </c>
      <c r="K11" s="543">
        <v>535</v>
      </c>
      <c r="L11" s="543">
        <v>435</v>
      </c>
      <c r="M11" s="717">
        <v>552</v>
      </c>
      <c r="N11" s="717">
        <v>529</v>
      </c>
      <c r="O11" s="614">
        <f t="shared" si="0"/>
        <v>6766</v>
      </c>
    </row>
    <row r="12" spans="1:15" ht="13.5" customHeight="1">
      <c r="A12" s="821"/>
      <c r="B12" s="167" t="s">
        <v>59</v>
      </c>
      <c r="C12" s="703">
        <v>347</v>
      </c>
      <c r="D12" s="543">
        <v>453</v>
      </c>
      <c r="E12" s="543">
        <v>408</v>
      </c>
      <c r="F12" s="543">
        <v>344</v>
      </c>
      <c r="G12" s="543">
        <v>378</v>
      </c>
      <c r="H12" s="543">
        <v>588</v>
      </c>
      <c r="I12" s="543">
        <v>488</v>
      </c>
      <c r="J12" s="543">
        <v>475</v>
      </c>
      <c r="K12" s="543">
        <v>426</v>
      </c>
      <c r="L12" s="543">
        <v>433</v>
      </c>
      <c r="M12" s="717">
        <v>370</v>
      </c>
      <c r="N12" s="717">
        <v>296</v>
      </c>
      <c r="O12" s="614">
        <f t="shared" si="0"/>
        <v>5006</v>
      </c>
    </row>
    <row r="13" spans="1:15" ht="13.5">
      <c r="A13" s="821"/>
      <c r="B13" s="167" t="s">
        <v>60</v>
      </c>
      <c r="C13" s="703">
        <v>2</v>
      </c>
      <c r="D13" s="543">
        <v>1</v>
      </c>
      <c r="E13" s="543">
        <v>1</v>
      </c>
      <c r="F13" s="543">
        <v>5</v>
      </c>
      <c r="G13" s="543">
        <v>0</v>
      </c>
      <c r="H13" s="543">
        <v>12</v>
      </c>
      <c r="I13" s="543">
        <v>4</v>
      </c>
      <c r="J13" s="543">
        <v>1</v>
      </c>
      <c r="K13" s="543">
        <v>5</v>
      </c>
      <c r="L13" s="543">
        <v>0</v>
      </c>
      <c r="M13" s="717">
        <v>3</v>
      </c>
      <c r="N13" s="717">
        <v>0</v>
      </c>
      <c r="O13" s="614">
        <f t="shared" si="0"/>
        <v>34</v>
      </c>
    </row>
    <row r="14" spans="1:15" ht="14.25" thickBot="1">
      <c r="A14" s="822"/>
      <c r="B14" s="172" t="s">
        <v>50</v>
      </c>
      <c r="C14" s="704">
        <v>261</v>
      </c>
      <c r="D14" s="710">
        <v>246</v>
      </c>
      <c r="E14" s="710">
        <v>185</v>
      </c>
      <c r="F14" s="710">
        <v>310</v>
      </c>
      <c r="G14" s="710">
        <v>183</v>
      </c>
      <c r="H14" s="710">
        <v>281</v>
      </c>
      <c r="I14" s="710">
        <v>169</v>
      </c>
      <c r="J14" s="710">
        <v>188</v>
      </c>
      <c r="K14" s="710">
        <v>236</v>
      </c>
      <c r="L14" s="710">
        <v>420</v>
      </c>
      <c r="M14" s="720">
        <v>191</v>
      </c>
      <c r="N14" s="720">
        <v>228</v>
      </c>
      <c r="O14" s="615">
        <f t="shared" si="0"/>
        <v>2898</v>
      </c>
    </row>
    <row r="15" spans="1:15" s="173" customFormat="1" ht="15.75" thickBot="1" thickTop="1">
      <c r="A15" s="812" t="s">
        <v>114</v>
      </c>
      <c r="B15" s="813"/>
      <c r="C15" s="232">
        <f>IF(C10="","",C10/C5)</f>
        <v>0.8935361216730038</v>
      </c>
      <c r="D15" s="711">
        <f>IF(D10="","",D10/D5)</f>
        <v>0.913135593220339</v>
      </c>
      <c r="E15" s="711">
        <f aca="true" t="shared" si="1" ref="E15:J15">IF(E10="","",E10/E5)</f>
        <v>0.941358024691358</v>
      </c>
      <c r="F15" s="711">
        <f t="shared" si="1"/>
        <v>0.9341228719467062</v>
      </c>
      <c r="G15" s="711">
        <f t="shared" si="1"/>
        <v>0.9322742474916388</v>
      </c>
      <c r="H15" s="711">
        <f t="shared" si="1"/>
        <v>0.9591078066914498</v>
      </c>
      <c r="I15" s="711">
        <f t="shared" si="1"/>
        <v>0.9050445103857567</v>
      </c>
      <c r="J15" s="711">
        <f t="shared" si="1"/>
        <v>0.9453978159126365</v>
      </c>
      <c r="K15" s="711">
        <f>IF(K10="","",K10/K5)</f>
        <v>0.9346811819595645</v>
      </c>
      <c r="L15" s="711">
        <f>IF(L10="","",L10/L5)</f>
        <v>0.9428989751098097</v>
      </c>
      <c r="M15" s="711">
        <f>IF(M10="","",M10/M5)</f>
        <v>0.9645635263612792</v>
      </c>
      <c r="N15" s="711">
        <f>IF(N10="","",N10/N5)</f>
        <v>0.9204545454545454</v>
      </c>
      <c r="O15" s="616">
        <f>IF(O10="","",O10/O5)</f>
        <v>0.9323441760192759</v>
      </c>
    </row>
    <row r="16" spans="1:15" ht="14.25" thickTop="1">
      <c r="A16" s="823" t="s">
        <v>61</v>
      </c>
      <c r="B16" s="166" t="s">
        <v>13</v>
      </c>
      <c r="C16" s="705">
        <v>0</v>
      </c>
      <c r="D16" s="712">
        <v>16</v>
      </c>
      <c r="E16" s="712">
        <v>0</v>
      </c>
      <c r="F16" s="712">
        <v>0</v>
      </c>
      <c r="G16" s="712">
        <v>0</v>
      </c>
      <c r="H16" s="712">
        <v>0</v>
      </c>
      <c r="I16" s="712">
        <v>32</v>
      </c>
      <c r="J16" s="712">
        <v>18</v>
      </c>
      <c r="K16" s="712">
        <v>7</v>
      </c>
      <c r="L16" s="712">
        <v>3</v>
      </c>
      <c r="M16" s="721">
        <v>5</v>
      </c>
      <c r="N16" s="721">
        <v>0</v>
      </c>
      <c r="O16" s="617">
        <f t="shared" si="0"/>
        <v>81</v>
      </c>
    </row>
    <row r="17" spans="1:15" ht="13.5">
      <c r="A17" s="824"/>
      <c r="B17" s="167" t="s">
        <v>58</v>
      </c>
      <c r="C17" s="706">
        <v>0</v>
      </c>
      <c r="D17" s="713">
        <v>0</v>
      </c>
      <c r="E17" s="713">
        <v>0</v>
      </c>
      <c r="F17" s="713">
        <v>0</v>
      </c>
      <c r="G17" s="713">
        <v>0</v>
      </c>
      <c r="H17" s="713">
        <v>0</v>
      </c>
      <c r="I17" s="713">
        <v>0</v>
      </c>
      <c r="J17" s="713">
        <v>0</v>
      </c>
      <c r="K17" s="713">
        <v>0</v>
      </c>
      <c r="L17" s="713">
        <v>0</v>
      </c>
      <c r="M17" s="722">
        <v>0</v>
      </c>
      <c r="N17" s="722">
        <v>0</v>
      </c>
      <c r="O17" s="614">
        <f t="shared" si="0"/>
        <v>0</v>
      </c>
    </row>
    <row r="18" spans="1:15" ht="13.5">
      <c r="A18" s="824"/>
      <c r="B18" s="167" t="s">
        <v>59</v>
      </c>
      <c r="C18" s="706">
        <v>0</v>
      </c>
      <c r="D18" s="713">
        <v>16</v>
      </c>
      <c r="E18" s="713">
        <v>0</v>
      </c>
      <c r="F18" s="713">
        <v>0</v>
      </c>
      <c r="G18" s="713">
        <v>0</v>
      </c>
      <c r="H18" s="713">
        <v>0</v>
      </c>
      <c r="I18" s="713">
        <v>32</v>
      </c>
      <c r="J18" s="713">
        <v>18</v>
      </c>
      <c r="K18" s="713">
        <v>7</v>
      </c>
      <c r="L18" s="713">
        <v>3</v>
      </c>
      <c r="M18" s="722">
        <v>5</v>
      </c>
      <c r="N18" s="722">
        <v>0</v>
      </c>
      <c r="O18" s="614">
        <f t="shared" si="0"/>
        <v>81</v>
      </c>
    </row>
    <row r="19" spans="1:15" ht="13.5">
      <c r="A19" s="168"/>
      <c r="B19" s="167" t="s">
        <v>60</v>
      </c>
      <c r="C19" s="706">
        <v>0</v>
      </c>
      <c r="D19" s="713">
        <v>0</v>
      </c>
      <c r="E19" s="713">
        <v>0</v>
      </c>
      <c r="F19" s="713">
        <v>0</v>
      </c>
      <c r="G19" s="713">
        <v>0</v>
      </c>
      <c r="H19" s="713">
        <v>0</v>
      </c>
      <c r="I19" s="713">
        <v>0</v>
      </c>
      <c r="J19" s="713">
        <v>0</v>
      </c>
      <c r="K19" s="713">
        <v>0</v>
      </c>
      <c r="L19" s="713">
        <v>0</v>
      </c>
      <c r="M19" s="722">
        <v>0</v>
      </c>
      <c r="N19" s="722">
        <v>0</v>
      </c>
      <c r="O19" s="614">
        <f t="shared" si="0"/>
        <v>0</v>
      </c>
    </row>
    <row r="20" spans="1:15" ht="14.25" thickBot="1">
      <c r="A20" s="168"/>
      <c r="B20" s="172" t="s">
        <v>50</v>
      </c>
      <c r="C20" s="471">
        <v>0</v>
      </c>
      <c r="D20" s="714">
        <v>0</v>
      </c>
      <c r="E20" s="714">
        <v>0</v>
      </c>
      <c r="F20" s="716">
        <v>0</v>
      </c>
      <c r="G20" s="714">
        <v>0</v>
      </c>
      <c r="H20" s="714">
        <v>0</v>
      </c>
      <c r="I20" s="714">
        <v>0</v>
      </c>
      <c r="J20" s="714">
        <v>0</v>
      </c>
      <c r="K20" s="714">
        <v>0</v>
      </c>
      <c r="L20" s="714">
        <v>0</v>
      </c>
      <c r="M20" s="723">
        <v>0</v>
      </c>
      <c r="N20" s="723">
        <v>0</v>
      </c>
      <c r="O20" s="618">
        <f t="shared" si="0"/>
        <v>0</v>
      </c>
    </row>
    <row r="21" spans="1:16" s="173" customFormat="1" ht="15.75" thickBot="1" thickTop="1">
      <c r="A21" s="812" t="s">
        <v>114</v>
      </c>
      <c r="B21" s="813"/>
      <c r="C21" s="232">
        <f>IF(C16="","",C16/C5)</f>
        <v>0</v>
      </c>
      <c r="D21" s="711">
        <f>IF(D16="","",D16/D5)</f>
        <v>0.011299435028248588</v>
      </c>
      <c r="E21" s="711">
        <f aca="true" t="shared" si="2" ref="E21:K21">IF(E16="","",E16/E5)</f>
        <v>0</v>
      </c>
      <c r="F21" s="711">
        <f t="shared" si="2"/>
        <v>0</v>
      </c>
      <c r="G21" s="711">
        <f t="shared" si="2"/>
        <v>0</v>
      </c>
      <c r="H21" s="711">
        <f t="shared" si="2"/>
        <v>0</v>
      </c>
      <c r="I21" s="711">
        <f t="shared" si="2"/>
        <v>0.02373887240356083</v>
      </c>
      <c r="J21" s="711">
        <f t="shared" si="2"/>
        <v>0.014040561622464899</v>
      </c>
      <c r="K21" s="711">
        <f t="shared" si="2"/>
        <v>0.005443234836702955</v>
      </c>
      <c r="L21" s="711">
        <f>IF(L16="","",L16/L5)</f>
        <v>0.0021961932650073207</v>
      </c>
      <c r="M21" s="711">
        <f>IF(M16="","",M16/M5)</f>
        <v>0.00432152117545376</v>
      </c>
      <c r="N21" s="711">
        <f>IF(N16="","",N16/N5)</f>
        <v>0</v>
      </c>
      <c r="O21" s="619">
        <f>IF(O11="","",O16/O5)</f>
        <v>0.005136009130682899</v>
      </c>
      <c r="P21" s="174"/>
    </row>
    <row r="22" spans="1:15" ht="14.25" thickTop="1">
      <c r="A22" s="820" t="s">
        <v>93</v>
      </c>
      <c r="B22" s="166" t="s">
        <v>13</v>
      </c>
      <c r="C22" s="702">
        <v>56</v>
      </c>
      <c r="D22" s="709">
        <v>68</v>
      </c>
      <c r="E22" s="709">
        <v>57</v>
      </c>
      <c r="F22" s="709">
        <v>51</v>
      </c>
      <c r="G22" s="709">
        <v>68</v>
      </c>
      <c r="H22" s="709">
        <v>45</v>
      </c>
      <c r="I22" s="709">
        <v>75</v>
      </c>
      <c r="J22" s="709">
        <v>41</v>
      </c>
      <c r="K22" s="709">
        <v>52</v>
      </c>
      <c r="L22" s="709">
        <v>55</v>
      </c>
      <c r="M22" s="719">
        <v>26</v>
      </c>
      <c r="N22" s="719">
        <v>53</v>
      </c>
      <c r="O22" s="617">
        <f t="shared" si="0"/>
        <v>647</v>
      </c>
    </row>
    <row r="23" spans="1:15" ht="13.5">
      <c r="A23" s="821"/>
      <c r="B23" s="167" t="s">
        <v>58</v>
      </c>
      <c r="C23" s="706">
        <v>30</v>
      </c>
      <c r="D23" s="713">
        <v>32</v>
      </c>
      <c r="E23" s="713">
        <v>17</v>
      </c>
      <c r="F23" s="713">
        <v>31</v>
      </c>
      <c r="G23" s="713">
        <v>27</v>
      </c>
      <c r="H23" s="713">
        <v>22</v>
      </c>
      <c r="I23" s="713">
        <v>15</v>
      </c>
      <c r="J23" s="713">
        <v>17</v>
      </c>
      <c r="K23" s="713">
        <v>31</v>
      </c>
      <c r="L23" s="713">
        <v>16</v>
      </c>
      <c r="M23" s="722">
        <v>14</v>
      </c>
      <c r="N23" s="722">
        <v>26</v>
      </c>
      <c r="O23" s="614">
        <f t="shared" si="0"/>
        <v>278</v>
      </c>
    </row>
    <row r="24" spans="1:15" ht="13.5">
      <c r="A24" s="821"/>
      <c r="B24" s="167" t="s">
        <v>59</v>
      </c>
      <c r="C24" s="706">
        <v>0</v>
      </c>
      <c r="D24" s="713">
        <v>10</v>
      </c>
      <c r="E24" s="713">
        <v>10</v>
      </c>
      <c r="F24" s="713">
        <v>0</v>
      </c>
      <c r="G24" s="713">
        <v>0</v>
      </c>
      <c r="H24" s="713">
        <v>0</v>
      </c>
      <c r="I24" s="713">
        <v>0</v>
      </c>
      <c r="J24" s="713">
        <v>0</v>
      </c>
      <c r="K24" s="713">
        <v>0</v>
      </c>
      <c r="L24" s="713">
        <v>0</v>
      </c>
      <c r="M24" s="722">
        <v>0</v>
      </c>
      <c r="N24" s="722">
        <v>0</v>
      </c>
      <c r="O24" s="614">
        <f t="shared" si="0"/>
        <v>20</v>
      </c>
    </row>
    <row r="25" spans="1:15" ht="13.5">
      <c r="A25" s="825"/>
      <c r="B25" s="167" t="s">
        <v>60</v>
      </c>
      <c r="C25" s="706">
        <v>0</v>
      </c>
      <c r="D25" s="713">
        <v>1</v>
      </c>
      <c r="E25" s="713">
        <v>0</v>
      </c>
      <c r="F25" s="713">
        <v>0</v>
      </c>
      <c r="G25" s="713">
        <v>0</v>
      </c>
      <c r="H25" s="713">
        <v>0</v>
      </c>
      <c r="I25" s="713">
        <v>0</v>
      </c>
      <c r="J25" s="713">
        <v>0</v>
      </c>
      <c r="K25" s="713">
        <v>0</v>
      </c>
      <c r="L25" s="713">
        <v>0</v>
      </c>
      <c r="M25" s="722">
        <v>0</v>
      </c>
      <c r="N25" s="722">
        <v>0</v>
      </c>
      <c r="O25" s="614">
        <f t="shared" si="0"/>
        <v>1</v>
      </c>
    </row>
    <row r="26" spans="1:15" ht="14.25" thickBot="1">
      <c r="A26" s="826"/>
      <c r="B26" s="172" t="s">
        <v>50</v>
      </c>
      <c r="C26" s="471">
        <v>26</v>
      </c>
      <c r="D26" s="714">
        <v>25</v>
      </c>
      <c r="E26" s="714">
        <v>30</v>
      </c>
      <c r="F26" s="714">
        <v>20</v>
      </c>
      <c r="G26" s="714">
        <v>41</v>
      </c>
      <c r="H26" s="714">
        <v>23</v>
      </c>
      <c r="I26" s="714">
        <v>60</v>
      </c>
      <c r="J26" s="714">
        <v>24</v>
      </c>
      <c r="K26" s="714">
        <v>21</v>
      </c>
      <c r="L26" s="714">
        <v>39</v>
      </c>
      <c r="M26" s="723">
        <v>12</v>
      </c>
      <c r="N26" s="723">
        <v>27</v>
      </c>
      <c r="O26" s="620">
        <f t="shared" si="0"/>
        <v>348</v>
      </c>
    </row>
    <row r="27" spans="1:15" s="173" customFormat="1" ht="14.25" customHeight="1" thickBot="1" thickTop="1">
      <c r="A27" s="812" t="s">
        <v>115</v>
      </c>
      <c r="B27" s="813"/>
      <c r="C27" s="232">
        <f>IF(C22="","",C22/C5)</f>
        <v>0.04258555133079848</v>
      </c>
      <c r="D27" s="711">
        <f>IF(D22="","",D22/D5)</f>
        <v>0.0480225988700565</v>
      </c>
      <c r="E27" s="711">
        <f aca="true" t="shared" si="3" ref="E27:K27">IF(E22="","",E22/E5)</f>
        <v>0.04398148148148148</v>
      </c>
      <c r="F27" s="711">
        <f t="shared" si="3"/>
        <v>0.03774981495188749</v>
      </c>
      <c r="G27" s="711">
        <f t="shared" si="3"/>
        <v>0.056856187290969896</v>
      </c>
      <c r="H27" s="711">
        <f t="shared" si="3"/>
        <v>0.027881040892193308</v>
      </c>
      <c r="I27" s="711">
        <f t="shared" si="3"/>
        <v>0.055637982195845696</v>
      </c>
      <c r="J27" s="711">
        <f t="shared" si="3"/>
        <v>0.031981279251170044</v>
      </c>
      <c r="K27" s="711">
        <f t="shared" si="3"/>
        <v>0.04043545878693624</v>
      </c>
      <c r="L27" s="711">
        <f>IF(L22="","",L22/L5)</f>
        <v>0.04026354319180088</v>
      </c>
      <c r="M27" s="711">
        <f>IF(M22="","",M22/M5)</f>
        <v>0.02247191011235955</v>
      </c>
      <c r="N27" s="711">
        <f>IF(N22="","",N22/N5)</f>
        <v>0.04632867132867133</v>
      </c>
      <c r="O27" s="619">
        <f>IF(O5="","",O22/O5)</f>
        <v>0.0410246655253313</v>
      </c>
    </row>
    <row r="28" spans="1:15" ht="14.25" thickTop="1">
      <c r="A28" s="820" t="s">
        <v>92</v>
      </c>
      <c r="B28" s="166" t="s">
        <v>13</v>
      </c>
      <c r="C28" s="707">
        <v>0</v>
      </c>
      <c r="D28" s="715">
        <v>0</v>
      </c>
      <c r="E28" s="715">
        <v>0</v>
      </c>
      <c r="F28" s="715">
        <v>0</v>
      </c>
      <c r="G28" s="715">
        <v>0</v>
      </c>
      <c r="H28" s="715">
        <v>0</v>
      </c>
      <c r="I28" s="715">
        <v>0</v>
      </c>
      <c r="J28" s="715">
        <v>0</v>
      </c>
      <c r="K28" s="715">
        <v>0</v>
      </c>
      <c r="L28" s="715">
        <v>0</v>
      </c>
      <c r="M28" s="724">
        <v>0</v>
      </c>
      <c r="N28" s="724">
        <v>0</v>
      </c>
      <c r="O28" s="621">
        <f>IF(SUM(C28:N28)="","",SUM(C28:N28))</f>
        <v>0</v>
      </c>
    </row>
    <row r="29" spans="1:15" ht="13.5">
      <c r="A29" s="821"/>
      <c r="B29" s="274" t="s">
        <v>174</v>
      </c>
      <c r="C29" s="706">
        <v>0</v>
      </c>
      <c r="D29" s="713">
        <v>0</v>
      </c>
      <c r="E29" s="713">
        <v>0</v>
      </c>
      <c r="F29" s="713">
        <v>0</v>
      </c>
      <c r="G29" s="713">
        <v>0</v>
      </c>
      <c r="H29" s="713">
        <v>0</v>
      </c>
      <c r="I29" s="713">
        <v>0</v>
      </c>
      <c r="J29" s="713">
        <v>0</v>
      </c>
      <c r="K29" s="713">
        <v>0</v>
      </c>
      <c r="L29" s="713">
        <v>0</v>
      </c>
      <c r="M29" s="722">
        <v>0</v>
      </c>
      <c r="N29" s="722">
        <v>0</v>
      </c>
      <c r="O29" s="614">
        <f>IF(SUM(C29:N29)="","",SUM(C29:N29))</f>
        <v>0</v>
      </c>
    </row>
    <row r="30" spans="1:15" ht="13.5">
      <c r="A30" s="821"/>
      <c r="B30" s="167" t="s">
        <v>59</v>
      </c>
      <c r="C30" s="706">
        <v>0</v>
      </c>
      <c r="D30" s="713">
        <v>0</v>
      </c>
      <c r="E30" s="713">
        <v>0</v>
      </c>
      <c r="F30" s="713">
        <v>0</v>
      </c>
      <c r="G30" s="713">
        <v>0</v>
      </c>
      <c r="H30" s="713">
        <v>0</v>
      </c>
      <c r="I30" s="713">
        <v>0</v>
      </c>
      <c r="J30" s="713">
        <v>0</v>
      </c>
      <c r="K30" s="713">
        <v>0</v>
      </c>
      <c r="L30" s="713">
        <v>0</v>
      </c>
      <c r="M30" s="722">
        <v>0</v>
      </c>
      <c r="N30" s="722">
        <v>0</v>
      </c>
      <c r="O30" s="614">
        <f>IF(SUM(C30:N30)="","",SUM(C30:N30))</f>
        <v>0</v>
      </c>
    </row>
    <row r="31" spans="1:15" ht="13.5">
      <c r="A31" s="825"/>
      <c r="B31" s="167" t="s">
        <v>60</v>
      </c>
      <c r="C31" s="706">
        <v>0</v>
      </c>
      <c r="D31" s="713">
        <v>0</v>
      </c>
      <c r="E31" s="713">
        <v>0</v>
      </c>
      <c r="F31" s="713">
        <v>0</v>
      </c>
      <c r="G31" s="713">
        <v>0</v>
      </c>
      <c r="H31" s="713">
        <v>0</v>
      </c>
      <c r="I31" s="713">
        <v>0</v>
      </c>
      <c r="J31" s="713">
        <v>0</v>
      </c>
      <c r="K31" s="713">
        <v>0</v>
      </c>
      <c r="L31" s="713">
        <v>0</v>
      </c>
      <c r="M31" s="722">
        <v>0</v>
      </c>
      <c r="N31" s="722">
        <v>0</v>
      </c>
      <c r="O31" s="614">
        <f>IF(SUM(C31:N31)="","",SUM(C31:N31))</f>
        <v>0</v>
      </c>
    </row>
    <row r="32" spans="1:15" ht="14.25" thickBot="1">
      <c r="A32" s="826"/>
      <c r="B32" s="172" t="s">
        <v>50</v>
      </c>
      <c r="C32" s="471">
        <v>0</v>
      </c>
      <c r="D32" s="714">
        <v>0</v>
      </c>
      <c r="E32" s="714">
        <v>0</v>
      </c>
      <c r="F32" s="714">
        <v>0</v>
      </c>
      <c r="G32" s="714">
        <v>0</v>
      </c>
      <c r="H32" s="714">
        <v>0</v>
      </c>
      <c r="I32" s="714">
        <v>0</v>
      </c>
      <c r="J32" s="713">
        <v>0</v>
      </c>
      <c r="K32" s="713">
        <v>0</v>
      </c>
      <c r="L32" s="713">
        <v>0</v>
      </c>
      <c r="M32" s="723">
        <v>0</v>
      </c>
      <c r="N32" s="723">
        <v>0</v>
      </c>
      <c r="O32" s="613">
        <f>IF(SUM(C32:N32)="","",SUM(C32:N32))</f>
        <v>0</v>
      </c>
    </row>
    <row r="33" spans="1:15" s="173" customFormat="1" ht="15.75" thickBot="1" thickTop="1">
      <c r="A33" s="812" t="s">
        <v>116</v>
      </c>
      <c r="B33" s="813"/>
      <c r="C33" s="232">
        <f>IF(C28="","",C28/C5)</f>
        <v>0</v>
      </c>
      <c r="D33" s="711">
        <f>IF(D28="","",D28/D5)</f>
        <v>0</v>
      </c>
      <c r="E33" s="711">
        <f aca="true" t="shared" si="4" ref="E33:K33">IF(E28="","",E28/E5)</f>
        <v>0</v>
      </c>
      <c r="F33" s="711">
        <f t="shared" si="4"/>
        <v>0</v>
      </c>
      <c r="G33" s="711">
        <f t="shared" si="4"/>
        <v>0</v>
      </c>
      <c r="H33" s="711">
        <f t="shared" si="4"/>
        <v>0</v>
      </c>
      <c r="I33" s="711">
        <f t="shared" si="4"/>
        <v>0</v>
      </c>
      <c r="J33" s="711">
        <f t="shared" si="4"/>
        <v>0</v>
      </c>
      <c r="K33" s="711">
        <f t="shared" si="4"/>
        <v>0</v>
      </c>
      <c r="L33" s="711">
        <f>IF(L28="","",L28/L5)</f>
        <v>0</v>
      </c>
      <c r="M33" s="711">
        <f>IF(M28="","",M28/M5)</f>
        <v>0</v>
      </c>
      <c r="N33" s="711">
        <f>IF(N28="","",N28/N5)</f>
        <v>0</v>
      </c>
      <c r="O33" s="622">
        <f>IF(O23="","",O28/O23)</f>
        <v>0</v>
      </c>
    </row>
    <row r="34" spans="1:15" ht="14.25" thickTop="1">
      <c r="A34" s="816" t="s">
        <v>62</v>
      </c>
      <c r="B34" s="166" t="s">
        <v>13</v>
      </c>
      <c r="C34" s="702">
        <v>84</v>
      </c>
      <c r="D34" s="709">
        <v>39</v>
      </c>
      <c r="E34" s="709">
        <v>19</v>
      </c>
      <c r="F34" s="709">
        <v>38</v>
      </c>
      <c r="G34" s="709">
        <v>13</v>
      </c>
      <c r="H34" s="709">
        <v>21</v>
      </c>
      <c r="I34" s="709">
        <v>21</v>
      </c>
      <c r="J34" s="709">
        <v>11</v>
      </c>
      <c r="K34" s="709">
        <v>25</v>
      </c>
      <c r="L34" s="709">
        <v>20</v>
      </c>
      <c r="M34" s="719">
        <v>10</v>
      </c>
      <c r="N34" s="719">
        <v>38</v>
      </c>
      <c r="O34" s="617">
        <f>IF(SUM(C34:N34)="","",SUM(C34:N34))</f>
        <v>339</v>
      </c>
    </row>
    <row r="35" spans="1:15" ht="13.5">
      <c r="A35" s="817"/>
      <c r="B35" s="167" t="s">
        <v>58</v>
      </c>
      <c r="C35" s="706">
        <v>19</v>
      </c>
      <c r="D35" s="713">
        <v>18</v>
      </c>
      <c r="E35" s="713">
        <v>15</v>
      </c>
      <c r="F35" s="713">
        <v>16</v>
      </c>
      <c r="G35" s="713">
        <v>13</v>
      </c>
      <c r="H35" s="713">
        <v>18</v>
      </c>
      <c r="I35" s="713">
        <v>16</v>
      </c>
      <c r="J35" s="713">
        <v>10</v>
      </c>
      <c r="K35" s="713">
        <v>21</v>
      </c>
      <c r="L35" s="713">
        <v>16</v>
      </c>
      <c r="M35" s="722">
        <v>10</v>
      </c>
      <c r="N35" s="722">
        <v>16</v>
      </c>
      <c r="O35" s="614">
        <f>IF(SUM(C35:N35)="","",SUM(C35:N35))</f>
        <v>188</v>
      </c>
    </row>
    <row r="36" spans="1:15" ht="13.5">
      <c r="A36" s="817"/>
      <c r="B36" s="167" t="s">
        <v>59</v>
      </c>
      <c r="C36" s="706">
        <v>52</v>
      </c>
      <c r="D36" s="713">
        <v>16</v>
      </c>
      <c r="E36" s="713">
        <v>0</v>
      </c>
      <c r="F36" s="713">
        <v>19</v>
      </c>
      <c r="G36" s="713">
        <v>0</v>
      </c>
      <c r="H36" s="713">
        <v>2</v>
      </c>
      <c r="I36" s="713">
        <v>1</v>
      </c>
      <c r="J36" s="713">
        <v>1</v>
      </c>
      <c r="K36" s="713">
        <v>0</v>
      </c>
      <c r="L36" s="713">
        <v>1</v>
      </c>
      <c r="M36" s="722">
        <v>0</v>
      </c>
      <c r="N36" s="722">
        <v>0</v>
      </c>
      <c r="O36" s="614">
        <f>IF(SUM(C36:N36)="","",SUM(C36:N36))</f>
        <v>92</v>
      </c>
    </row>
    <row r="37" spans="1:15" ht="13.5">
      <c r="A37" s="168"/>
      <c r="B37" s="167" t="s">
        <v>60</v>
      </c>
      <c r="C37" s="706">
        <v>0</v>
      </c>
      <c r="D37" s="713">
        <v>0</v>
      </c>
      <c r="E37" s="713">
        <v>0</v>
      </c>
      <c r="F37" s="713">
        <v>0</v>
      </c>
      <c r="G37" s="713">
        <v>0</v>
      </c>
      <c r="H37" s="713">
        <v>0</v>
      </c>
      <c r="I37" s="713">
        <v>0</v>
      </c>
      <c r="J37" s="713">
        <v>0</v>
      </c>
      <c r="K37" s="713">
        <v>0</v>
      </c>
      <c r="L37" s="713">
        <v>0</v>
      </c>
      <c r="M37" s="722">
        <v>0</v>
      </c>
      <c r="N37" s="722">
        <v>1</v>
      </c>
      <c r="O37" s="614">
        <f>IF(SUM(C37:N37)="","",SUM(C37:N37))</f>
        <v>1</v>
      </c>
    </row>
    <row r="38" spans="1:15" ht="14.25" thickBot="1">
      <c r="A38" s="169"/>
      <c r="B38" s="170" t="s">
        <v>50</v>
      </c>
      <c r="C38" s="471">
        <v>13</v>
      </c>
      <c r="D38" s="716">
        <v>5</v>
      </c>
      <c r="E38" s="716">
        <v>4</v>
      </c>
      <c r="F38" s="716">
        <v>3</v>
      </c>
      <c r="G38" s="716">
        <v>0</v>
      </c>
      <c r="H38" s="716">
        <v>1</v>
      </c>
      <c r="I38" s="716">
        <v>4</v>
      </c>
      <c r="J38" s="716">
        <v>0</v>
      </c>
      <c r="K38" s="716">
        <v>4</v>
      </c>
      <c r="L38" s="716">
        <v>3</v>
      </c>
      <c r="M38" s="725">
        <v>0</v>
      </c>
      <c r="N38" s="725">
        <v>21</v>
      </c>
      <c r="O38" s="620">
        <f>IF(SUM(C38:N38)="","",SUM(C38:N38))</f>
        <v>58</v>
      </c>
    </row>
    <row r="39" spans="1:15" s="173" customFormat="1" ht="15.75" thickBot="1" thickTop="1">
      <c r="A39" s="814" t="s">
        <v>116</v>
      </c>
      <c r="B39" s="815"/>
      <c r="C39" s="233">
        <f>IF(C34="","",C34/C5)</f>
        <v>0.06387832699619772</v>
      </c>
      <c r="D39" s="233">
        <f>IF(D34="","",D34/D5)</f>
        <v>0.02754237288135593</v>
      </c>
      <c r="E39" s="233">
        <f aca="true" t="shared" si="5" ref="E39:K39">IF(E34="","",E34/E5)</f>
        <v>0.014660493827160493</v>
      </c>
      <c r="F39" s="233">
        <f t="shared" si="5"/>
        <v>0.028127313101406367</v>
      </c>
      <c r="G39" s="233">
        <f t="shared" si="5"/>
        <v>0.010869565217391304</v>
      </c>
      <c r="H39" s="233">
        <f t="shared" si="5"/>
        <v>0.013011152416356878</v>
      </c>
      <c r="I39" s="233">
        <f t="shared" si="5"/>
        <v>0.015578635014836795</v>
      </c>
      <c r="J39" s="233">
        <f t="shared" si="5"/>
        <v>0.00858034321372855</v>
      </c>
      <c r="K39" s="233">
        <f t="shared" si="5"/>
        <v>0.019440124416796267</v>
      </c>
      <c r="L39" s="233">
        <f>IF(L34="","",L34/L5)</f>
        <v>0.014641288433382138</v>
      </c>
      <c r="M39" s="233">
        <f>IF(M34="","",M34/M5)</f>
        <v>0.00864304235090752</v>
      </c>
      <c r="N39" s="611">
        <f>IF(N34="","",N34/N5)</f>
        <v>0.033216783216783216</v>
      </c>
      <c r="O39" s="623">
        <f>IF(O5="","",O34/O5)</f>
        <v>0.02149514932470991</v>
      </c>
    </row>
    <row r="40" spans="1:15" s="585" customFormat="1" ht="14.25">
      <c r="A40" s="583"/>
      <c r="B40" s="583"/>
      <c r="C40" s="584"/>
      <c r="D40" s="584"/>
      <c r="E40" s="584"/>
      <c r="F40" s="584"/>
      <c r="G40" s="584"/>
      <c r="H40" s="584"/>
      <c r="J40" s="607"/>
      <c r="K40" s="819" t="s">
        <v>141</v>
      </c>
      <c r="L40" s="819"/>
      <c r="M40" s="819"/>
      <c r="N40" s="819"/>
      <c r="O40" s="819"/>
    </row>
    <row r="41" spans="1:15" ht="13.5">
      <c r="A41" s="164"/>
      <c r="B41" s="165"/>
      <c r="C41" s="132"/>
      <c r="D41" s="132"/>
      <c r="E41" s="132"/>
      <c r="F41" s="132"/>
      <c r="G41" s="132"/>
      <c r="H41" s="132"/>
      <c r="I41" s="246"/>
      <c r="J41" s="132"/>
      <c r="K41" s="132"/>
      <c r="L41" s="132"/>
      <c r="M41" s="132"/>
      <c r="N41" s="132"/>
      <c r="O41" s="250"/>
    </row>
    <row r="42" ht="13.5"/>
  </sheetData>
  <sheetProtection/>
  <mergeCells count="12">
    <mergeCell ref="N3:O3"/>
    <mergeCell ref="K40:O40"/>
    <mergeCell ref="A10:A14"/>
    <mergeCell ref="A16:A18"/>
    <mergeCell ref="A28:A32"/>
    <mergeCell ref="A22:A26"/>
    <mergeCell ref="A27:B27"/>
    <mergeCell ref="A39:B39"/>
    <mergeCell ref="A33:B33"/>
    <mergeCell ref="A21:B21"/>
    <mergeCell ref="A15:B15"/>
    <mergeCell ref="A34:A36"/>
  </mergeCells>
  <printOptions horizontalCentered="1"/>
  <pageMargins left="0.7480314960629921" right="0.7480314960629921" top="0.7874015748031497" bottom="0.4724409448818898" header="0.1968503937007874" footer="0.1968503937007874"/>
  <pageSetup fitToHeight="1" fitToWidth="1" horizontalDpi="600" verticalDpi="600" orientation="landscape" paperSize="9" scale="96" r:id="rId2"/>
  <drawing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P23"/>
  <sheetViews>
    <sheetView view="pageBreakPreview" zoomScaleSheetLayoutView="100" zoomScalePageLayoutView="0" workbookViewId="0" topLeftCell="B1">
      <pane xSplit="2" ySplit="3" topLeftCell="D4" activePane="bottomRight" state="frozen"/>
      <selection pane="topLeft" activeCell="Q15" sqref="Q15"/>
      <selection pane="topRight" activeCell="Q15" sqref="Q15"/>
      <selection pane="bottomLeft" activeCell="Q15" sqref="Q15"/>
      <selection pane="bottomRight" activeCell="A1" sqref="A1:F1"/>
    </sheetView>
  </sheetViews>
  <sheetFormatPr defaultColWidth="9.00390625" defaultRowHeight="13.5"/>
  <cols>
    <col min="1" max="1" width="3.625" style="123" customWidth="1"/>
    <col min="2" max="2" width="10.625" style="123" customWidth="1"/>
    <col min="3" max="3" width="14.625" style="123" customWidth="1"/>
    <col min="4" max="15" width="8.00390625" style="123" customWidth="1"/>
    <col min="16" max="16" width="9.50390625" style="123" customWidth="1"/>
    <col min="17" max="16384" width="9.00390625" style="123" customWidth="1"/>
  </cols>
  <sheetData>
    <row r="1" spans="1:16" ht="18.75">
      <c r="A1" s="847" t="s">
        <v>197</v>
      </c>
      <c r="B1" s="848"/>
      <c r="C1" s="848"/>
      <c r="D1" s="848"/>
      <c r="E1" s="848"/>
      <c r="F1" s="848"/>
      <c r="G1" s="845" t="s">
        <v>209</v>
      </c>
      <c r="H1" s="845"/>
      <c r="I1" s="132"/>
      <c r="J1" s="132"/>
      <c r="K1" s="132"/>
      <c r="L1" s="132"/>
      <c r="M1" s="132"/>
      <c r="N1" s="132"/>
      <c r="O1" s="132"/>
      <c r="P1" s="132"/>
    </row>
    <row r="2" spans="1:16" ht="18" customHeight="1" thickBot="1">
      <c r="A2" s="175"/>
      <c r="B2" s="175"/>
      <c r="C2" s="175"/>
      <c r="D2" s="132"/>
      <c r="E2" s="132"/>
      <c r="F2" s="132"/>
      <c r="G2" s="132"/>
      <c r="H2" s="132"/>
      <c r="I2" s="132"/>
      <c r="J2" s="132"/>
      <c r="K2" s="175"/>
      <c r="L2" s="132"/>
      <c r="M2" s="132"/>
      <c r="N2" s="132"/>
      <c r="O2" s="846" t="s">
        <v>0</v>
      </c>
      <c r="P2" s="846"/>
    </row>
    <row r="3" spans="1:16" ht="21.75" customHeight="1" thickBot="1">
      <c r="A3" s="829"/>
      <c r="B3" s="830"/>
      <c r="C3" s="830"/>
      <c r="D3" s="661" t="s">
        <v>117</v>
      </c>
      <c r="E3" s="662" t="s">
        <v>2</v>
      </c>
      <c r="F3" s="662" t="s">
        <v>3</v>
      </c>
      <c r="G3" s="662" t="s">
        <v>4</v>
      </c>
      <c r="H3" s="662" t="s">
        <v>5</v>
      </c>
      <c r="I3" s="662" t="s">
        <v>6</v>
      </c>
      <c r="J3" s="662" t="s">
        <v>7</v>
      </c>
      <c r="K3" s="662" t="s">
        <v>8</v>
      </c>
      <c r="L3" s="662" t="s">
        <v>9</v>
      </c>
      <c r="M3" s="662" t="s">
        <v>10</v>
      </c>
      <c r="N3" s="662" t="s">
        <v>11</v>
      </c>
      <c r="O3" s="661" t="s">
        <v>12</v>
      </c>
      <c r="P3" s="663" t="s">
        <v>13</v>
      </c>
    </row>
    <row r="4" spans="1:16" ht="24" customHeight="1">
      <c r="A4" s="831" t="s">
        <v>198</v>
      </c>
      <c r="B4" s="832"/>
      <c r="C4" s="833"/>
      <c r="D4" s="659">
        <v>612</v>
      </c>
      <c r="E4" s="659">
        <v>643</v>
      </c>
      <c r="F4" s="659">
        <v>658</v>
      </c>
      <c r="G4" s="659">
        <v>650</v>
      </c>
      <c r="H4" s="659">
        <v>594</v>
      </c>
      <c r="I4" s="659">
        <v>707</v>
      </c>
      <c r="J4" s="659">
        <v>588</v>
      </c>
      <c r="K4" s="659">
        <v>575</v>
      </c>
      <c r="L4" s="659">
        <v>587</v>
      </c>
      <c r="M4" s="659">
        <v>467</v>
      </c>
      <c r="N4" s="659">
        <v>576</v>
      </c>
      <c r="O4" s="659">
        <v>571</v>
      </c>
      <c r="P4" s="660">
        <f>SUM(D4:O4)</f>
        <v>7228</v>
      </c>
    </row>
    <row r="5" spans="1:16" ht="24" customHeight="1">
      <c r="A5" s="834" t="s">
        <v>199</v>
      </c>
      <c r="B5" s="835"/>
      <c r="C5" s="836"/>
      <c r="D5" s="238">
        <v>560</v>
      </c>
      <c r="E5" s="238">
        <v>585</v>
      </c>
      <c r="F5" s="238">
        <v>601</v>
      </c>
      <c r="G5" s="238">
        <v>581</v>
      </c>
      <c r="H5" s="238">
        <v>537</v>
      </c>
      <c r="I5" s="238">
        <v>645</v>
      </c>
      <c r="J5" s="238">
        <v>521</v>
      </c>
      <c r="K5" s="238">
        <v>510</v>
      </c>
      <c r="L5" s="238">
        <v>537</v>
      </c>
      <c r="M5" s="238">
        <v>415</v>
      </c>
      <c r="N5" s="238">
        <v>515</v>
      </c>
      <c r="O5" s="238">
        <v>528</v>
      </c>
      <c r="P5" s="650">
        <f>SUM(D5:O5)</f>
        <v>6535</v>
      </c>
    </row>
    <row r="6" spans="1:16" ht="24" customHeight="1">
      <c r="A6" s="852" t="s">
        <v>14</v>
      </c>
      <c r="B6" s="853"/>
      <c r="C6" s="854"/>
      <c r="D6" s="237">
        <f>IF(D4="","",D5/D4)</f>
        <v>0.9150326797385621</v>
      </c>
      <c r="E6" s="237">
        <f aca="true" t="shared" si="0" ref="E6:O6">IF(E4="","",E5/E4)</f>
        <v>0.9097978227060654</v>
      </c>
      <c r="F6" s="237">
        <f t="shared" si="0"/>
        <v>0.9133738601823708</v>
      </c>
      <c r="G6" s="237">
        <f t="shared" si="0"/>
        <v>0.8938461538461538</v>
      </c>
      <c r="H6" s="237">
        <f t="shared" si="0"/>
        <v>0.9040404040404041</v>
      </c>
      <c r="I6" s="632">
        <f t="shared" si="0"/>
        <v>0.9123055162659123</v>
      </c>
      <c r="J6" s="237">
        <f t="shared" si="0"/>
        <v>0.8860544217687075</v>
      </c>
      <c r="K6" s="237">
        <f t="shared" si="0"/>
        <v>0.8869565217391304</v>
      </c>
      <c r="L6" s="237">
        <f t="shared" si="0"/>
        <v>0.9148211243611585</v>
      </c>
      <c r="M6" s="237">
        <f t="shared" si="0"/>
        <v>0.8886509635974305</v>
      </c>
      <c r="N6" s="237">
        <f t="shared" si="0"/>
        <v>0.8940972222222222</v>
      </c>
      <c r="O6" s="237">
        <f t="shared" si="0"/>
        <v>0.9246935201401051</v>
      </c>
      <c r="P6" s="651">
        <f>IF(P5=0,0,P5/P4)</f>
        <v>0.9041228555617045</v>
      </c>
    </row>
    <row r="7" spans="1:16" ht="24" customHeight="1">
      <c r="A7" s="841"/>
      <c r="B7" s="837" t="s">
        <v>200</v>
      </c>
      <c r="C7" s="838"/>
      <c r="D7" s="234">
        <f>IF(D5="","",D5-D9)</f>
        <v>459</v>
      </c>
      <c r="E7" s="234">
        <f aca="true" t="shared" si="1" ref="E7:O7">IF(E5="","",E5-E9)</f>
        <v>477</v>
      </c>
      <c r="F7" s="234">
        <f t="shared" si="1"/>
        <v>482</v>
      </c>
      <c r="G7" s="234">
        <f t="shared" si="1"/>
        <v>490</v>
      </c>
      <c r="H7" s="234">
        <f t="shared" si="1"/>
        <v>439</v>
      </c>
      <c r="I7" s="633">
        <f t="shared" si="1"/>
        <v>514</v>
      </c>
      <c r="J7" s="234">
        <f t="shared" si="1"/>
        <v>431</v>
      </c>
      <c r="K7" s="234">
        <f t="shared" si="1"/>
        <v>394</v>
      </c>
      <c r="L7" s="234">
        <f t="shared" si="1"/>
        <v>429</v>
      </c>
      <c r="M7" s="234">
        <f t="shared" si="1"/>
        <v>329</v>
      </c>
      <c r="N7" s="234">
        <f t="shared" si="1"/>
        <v>403</v>
      </c>
      <c r="O7" s="234">
        <f t="shared" si="1"/>
        <v>446</v>
      </c>
      <c r="P7" s="652">
        <f>SUM(D7:O7)</f>
        <v>5293</v>
      </c>
    </row>
    <row r="8" spans="1:16" ht="24" customHeight="1">
      <c r="A8" s="841"/>
      <c r="B8" s="839" t="s">
        <v>14</v>
      </c>
      <c r="C8" s="840"/>
      <c r="D8" s="235">
        <f>IF(D5="","",D7/D5)</f>
        <v>0.8196428571428571</v>
      </c>
      <c r="E8" s="235">
        <f aca="true" t="shared" si="2" ref="E8:O8">IF(E5="","",E7/E5)</f>
        <v>0.8153846153846154</v>
      </c>
      <c r="F8" s="235">
        <f t="shared" si="2"/>
        <v>0.8019966722129783</v>
      </c>
      <c r="G8" s="235">
        <f t="shared" si="2"/>
        <v>0.8433734939759037</v>
      </c>
      <c r="H8" s="235">
        <f t="shared" si="2"/>
        <v>0.8175046554934823</v>
      </c>
      <c r="I8" s="634">
        <f t="shared" si="2"/>
        <v>0.7968992248062016</v>
      </c>
      <c r="J8" s="235">
        <f t="shared" si="2"/>
        <v>0.8272552783109405</v>
      </c>
      <c r="K8" s="235">
        <f t="shared" si="2"/>
        <v>0.7725490196078432</v>
      </c>
      <c r="L8" s="235">
        <f t="shared" si="2"/>
        <v>0.7988826815642458</v>
      </c>
      <c r="M8" s="235">
        <f t="shared" si="2"/>
        <v>0.7927710843373494</v>
      </c>
      <c r="N8" s="235">
        <f t="shared" si="2"/>
        <v>0.7825242718446602</v>
      </c>
      <c r="O8" s="235">
        <f t="shared" si="2"/>
        <v>0.8446969696969697</v>
      </c>
      <c r="P8" s="651">
        <f>IF(P7=0,0,P7/P5)</f>
        <v>0.8099464422341239</v>
      </c>
    </row>
    <row r="9" spans="1:16" ht="24" customHeight="1">
      <c r="A9" s="841"/>
      <c r="B9" s="837" t="s">
        <v>64</v>
      </c>
      <c r="C9" s="838"/>
      <c r="D9" s="236">
        <f>IF(D11="","",D11+D13)</f>
        <v>101</v>
      </c>
      <c r="E9" s="236">
        <f aca="true" t="shared" si="3" ref="E9:O9">IF(E11="","",E11+E13)</f>
        <v>108</v>
      </c>
      <c r="F9" s="236">
        <f t="shared" si="3"/>
        <v>119</v>
      </c>
      <c r="G9" s="236">
        <f t="shared" si="3"/>
        <v>91</v>
      </c>
      <c r="H9" s="236">
        <f t="shared" si="3"/>
        <v>98</v>
      </c>
      <c r="I9" s="635">
        <f t="shared" si="3"/>
        <v>131</v>
      </c>
      <c r="J9" s="236">
        <f t="shared" si="3"/>
        <v>90</v>
      </c>
      <c r="K9" s="236">
        <f t="shared" si="3"/>
        <v>116</v>
      </c>
      <c r="L9" s="236">
        <f t="shared" si="3"/>
        <v>108</v>
      </c>
      <c r="M9" s="236">
        <f t="shared" si="3"/>
        <v>86</v>
      </c>
      <c r="N9" s="236">
        <f t="shared" si="3"/>
        <v>112</v>
      </c>
      <c r="O9" s="236">
        <f t="shared" si="3"/>
        <v>82</v>
      </c>
      <c r="P9" s="653">
        <f>SUM(D9:O9)</f>
        <v>1242</v>
      </c>
    </row>
    <row r="10" spans="1:16" ht="24" customHeight="1">
      <c r="A10" s="841"/>
      <c r="B10" s="844" t="s">
        <v>14</v>
      </c>
      <c r="C10" s="840"/>
      <c r="D10" s="237">
        <f>IF(D5="","",D9/D5)</f>
        <v>0.18035714285714285</v>
      </c>
      <c r="E10" s="237">
        <f aca="true" t="shared" si="4" ref="E10:O10">IF(E5="","",E9/E5)</f>
        <v>0.18461538461538463</v>
      </c>
      <c r="F10" s="237">
        <f t="shared" si="4"/>
        <v>0.19800332778702162</v>
      </c>
      <c r="G10" s="237">
        <f t="shared" si="4"/>
        <v>0.1566265060240964</v>
      </c>
      <c r="H10" s="237">
        <f t="shared" si="4"/>
        <v>0.1824953445065177</v>
      </c>
      <c r="I10" s="632">
        <f t="shared" si="4"/>
        <v>0.20310077519379846</v>
      </c>
      <c r="J10" s="237">
        <f t="shared" si="4"/>
        <v>0.1727447216890595</v>
      </c>
      <c r="K10" s="237">
        <f t="shared" si="4"/>
        <v>0.22745098039215686</v>
      </c>
      <c r="L10" s="237">
        <f t="shared" si="4"/>
        <v>0.2011173184357542</v>
      </c>
      <c r="M10" s="237">
        <f t="shared" si="4"/>
        <v>0.20722891566265061</v>
      </c>
      <c r="N10" s="237">
        <f t="shared" si="4"/>
        <v>0.2174757281553398</v>
      </c>
      <c r="O10" s="237">
        <f t="shared" si="4"/>
        <v>0.1553030303030303</v>
      </c>
      <c r="P10" s="654">
        <f>IF(P9=0,0,P9/P5)</f>
        <v>0.19005355776587604</v>
      </c>
    </row>
    <row r="11" spans="1:16" ht="24" customHeight="1">
      <c r="A11" s="841"/>
      <c r="B11" s="827"/>
      <c r="C11" s="176" t="s">
        <v>15</v>
      </c>
      <c r="D11" s="292">
        <v>12</v>
      </c>
      <c r="E11" s="292">
        <v>8</v>
      </c>
      <c r="F11" s="292">
        <v>10</v>
      </c>
      <c r="G11" s="292">
        <v>8</v>
      </c>
      <c r="H11" s="292">
        <v>9</v>
      </c>
      <c r="I11" s="636">
        <v>21</v>
      </c>
      <c r="J11" s="292">
        <v>7</v>
      </c>
      <c r="K11" s="292">
        <v>4</v>
      </c>
      <c r="L11" s="292">
        <v>6</v>
      </c>
      <c r="M11" s="292">
        <v>6</v>
      </c>
      <c r="N11" s="636">
        <v>10</v>
      </c>
      <c r="O11" s="636">
        <v>8</v>
      </c>
      <c r="P11" s="653">
        <f>SUM(D11:O11)</f>
        <v>109</v>
      </c>
    </row>
    <row r="12" spans="1:16" ht="24" customHeight="1">
      <c r="A12" s="841"/>
      <c r="B12" s="827"/>
      <c r="C12" s="177" t="s">
        <v>14</v>
      </c>
      <c r="D12" s="237">
        <f>IF(D5="","",D11/D5)</f>
        <v>0.02142857142857143</v>
      </c>
      <c r="E12" s="237">
        <f aca="true" t="shared" si="5" ref="E12:O12">IF(E5="","",E11/E5)</f>
        <v>0.013675213675213675</v>
      </c>
      <c r="F12" s="237">
        <f t="shared" si="5"/>
        <v>0.016638935108153077</v>
      </c>
      <c r="G12" s="237">
        <f t="shared" si="5"/>
        <v>0.013769363166953529</v>
      </c>
      <c r="H12" s="237">
        <f t="shared" si="5"/>
        <v>0.01675977653631285</v>
      </c>
      <c r="I12" s="632">
        <f t="shared" si="5"/>
        <v>0.03255813953488372</v>
      </c>
      <c r="J12" s="237">
        <f t="shared" si="5"/>
        <v>0.013435700575815739</v>
      </c>
      <c r="K12" s="237">
        <f t="shared" si="5"/>
        <v>0.00784313725490196</v>
      </c>
      <c r="L12" s="237">
        <f t="shared" si="5"/>
        <v>0.0111731843575419</v>
      </c>
      <c r="M12" s="237">
        <f t="shared" si="5"/>
        <v>0.014457831325301205</v>
      </c>
      <c r="N12" s="632">
        <f t="shared" si="5"/>
        <v>0.019417475728155338</v>
      </c>
      <c r="O12" s="632">
        <f t="shared" si="5"/>
        <v>0.015151515151515152</v>
      </c>
      <c r="P12" s="654">
        <f>IF(P11=0,0,P11/P5)</f>
        <v>0.016679418515684774</v>
      </c>
    </row>
    <row r="13" spans="1:16" ht="24" customHeight="1">
      <c r="A13" s="841"/>
      <c r="B13" s="827"/>
      <c r="C13" s="178" t="s">
        <v>63</v>
      </c>
      <c r="D13" s="236">
        <v>89</v>
      </c>
      <c r="E13" s="236">
        <v>100</v>
      </c>
      <c r="F13" s="236">
        <v>109</v>
      </c>
      <c r="G13" s="236">
        <v>83</v>
      </c>
      <c r="H13" s="236">
        <v>89</v>
      </c>
      <c r="I13" s="635">
        <v>110</v>
      </c>
      <c r="J13" s="236">
        <v>83</v>
      </c>
      <c r="K13" s="236">
        <v>112</v>
      </c>
      <c r="L13" s="236">
        <v>102</v>
      </c>
      <c r="M13" s="236">
        <v>80</v>
      </c>
      <c r="N13" s="635">
        <v>102</v>
      </c>
      <c r="O13" s="635">
        <v>74</v>
      </c>
      <c r="P13" s="653">
        <f>SUM(D13:O13)</f>
        <v>1133</v>
      </c>
    </row>
    <row r="14" spans="1:16" ht="24" customHeight="1">
      <c r="A14" s="842"/>
      <c r="B14" s="828"/>
      <c r="C14" s="177" t="s">
        <v>14</v>
      </c>
      <c r="D14" s="237">
        <f>IF(D5="","",D13/D5)</f>
        <v>0.15892857142857142</v>
      </c>
      <c r="E14" s="237">
        <f aca="true" t="shared" si="6" ref="E14:O14">IF(E5="","",E13/E5)</f>
        <v>0.17094017094017094</v>
      </c>
      <c r="F14" s="237">
        <f t="shared" si="6"/>
        <v>0.18136439267886856</v>
      </c>
      <c r="G14" s="237">
        <f t="shared" si="6"/>
        <v>0.14285714285714285</v>
      </c>
      <c r="H14" s="237">
        <f t="shared" si="6"/>
        <v>0.16573556797020483</v>
      </c>
      <c r="I14" s="632">
        <f t="shared" si="6"/>
        <v>0.17054263565891473</v>
      </c>
      <c r="J14" s="237">
        <f t="shared" si="6"/>
        <v>0.15930902111324377</v>
      </c>
      <c r="K14" s="237">
        <f t="shared" si="6"/>
        <v>0.2196078431372549</v>
      </c>
      <c r="L14" s="237">
        <f t="shared" si="6"/>
        <v>0.18994413407821228</v>
      </c>
      <c r="M14" s="237">
        <f t="shared" si="6"/>
        <v>0.1927710843373494</v>
      </c>
      <c r="N14" s="237">
        <f t="shared" si="6"/>
        <v>0.19805825242718447</v>
      </c>
      <c r="O14" s="237">
        <f t="shared" si="6"/>
        <v>0.14015151515151514</v>
      </c>
      <c r="P14" s="654">
        <f>IF(P13=0,0,P13/P5)</f>
        <v>0.17337413925019127</v>
      </c>
    </row>
    <row r="15" spans="1:16" ht="24" customHeight="1">
      <c r="A15" s="655" t="s">
        <v>118</v>
      </c>
      <c r="B15" s="7"/>
      <c r="C15" s="179"/>
      <c r="D15" s="236">
        <f>IF(D5="","",D4-D5)</f>
        <v>52</v>
      </c>
      <c r="E15" s="236">
        <f aca="true" t="shared" si="7" ref="E15:O15">IF(E5="","",E4-E5)</f>
        <v>58</v>
      </c>
      <c r="F15" s="236">
        <f t="shared" si="7"/>
        <v>57</v>
      </c>
      <c r="G15" s="236">
        <f t="shared" si="7"/>
        <v>69</v>
      </c>
      <c r="H15" s="236">
        <f t="shared" si="7"/>
        <v>57</v>
      </c>
      <c r="I15" s="635">
        <f t="shared" si="7"/>
        <v>62</v>
      </c>
      <c r="J15" s="236">
        <f t="shared" si="7"/>
        <v>67</v>
      </c>
      <c r="K15" s="236">
        <f t="shared" si="7"/>
        <v>65</v>
      </c>
      <c r="L15" s="236">
        <f t="shared" si="7"/>
        <v>50</v>
      </c>
      <c r="M15" s="236">
        <f t="shared" si="7"/>
        <v>52</v>
      </c>
      <c r="N15" s="236">
        <f t="shared" si="7"/>
        <v>61</v>
      </c>
      <c r="O15" s="236">
        <f t="shared" si="7"/>
        <v>43</v>
      </c>
      <c r="P15" s="653">
        <f>SUM(D15:O15)</f>
        <v>693</v>
      </c>
    </row>
    <row r="16" spans="1:16" ht="24" customHeight="1" thickBot="1">
      <c r="A16" s="849" t="s">
        <v>14</v>
      </c>
      <c r="B16" s="850"/>
      <c r="C16" s="851"/>
      <c r="D16" s="656">
        <f>IF(D4="","",D15/D4)</f>
        <v>0.08496732026143791</v>
      </c>
      <c r="E16" s="656">
        <f aca="true" t="shared" si="8" ref="E16:O16">IF(E4="","",E15/E4)</f>
        <v>0.09020217729393468</v>
      </c>
      <c r="F16" s="656">
        <f t="shared" si="8"/>
        <v>0.08662613981762918</v>
      </c>
      <c r="G16" s="656">
        <f t="shared" si="8"/>
        <v>0.10615384615384615</v>
      </c>
      <c r="H16" s="656">
        <f t="shared" si="8"/>
        <v>0.09595959595959595</v>
      </c>
      <c r="I16" s="657">
        <f t="shared" si="8"/>
        <v>0.0876944837340877</v>
      </c>
      <c r="J16" s="656">
        <f t="shared" si="8"/>
        <v>0.11394557823129252</v>
      </c>
      <c r="K16" s="656">
        <f t="shared" si="8"/>
        <v>0.11304347826086956</v>
      </c>
      <c r="L16" s="656">
        <f t="shared" si="8"/>
        <v>0.08517887563884156</v>
      </c>
      <c r="M16" s="656">
        <f t="shared" si="8"/>
        <v>0.11134903640256959</v>
      </c>
      <c r="N16" s="656">
        <f t="shared" si="8"/>
        <v>0.10590277777777778</v>
      </c>
      <c r="O16" s="656">
        <f t="shared" si="8"/>
        <v>0.07530647985989491</v>
      </c>
      <c r="P16" s="658">
        <f>IF(P15=0,0,P15/P4)</f>
        <v>0.09587714443829552</v>
      </c>
    </row>
    <row r="17" spans="1:16" ht="13.5">
      <c r="A17" s="175"/>
      <c r="B17" s="247"/>
      <c r="C17" s="175"/>
      <c r="D17" s="132"/>
      <c r="E17" s="132"/>
      <c r="F17" s="132"/>
      <c r="G17" s="132"/>
      <c r="H17" s="132"/>
      <c r="I17" s="132"/>
      <c r="J17" s="132"/>
      <c r="K17" s="132"/>
      <c r="L17" s="843" t="s">
        <v>141</v>
      </c>
      <c r="M17" s="843"/>
      <c r="N17" s="843"/>
      <c r="O17" s="843"/>
      <c r="P17" s="843"/>
    </row>
    <row r="18" spans="1:16" ht="13.5">
      <c r="A18" s="175"/>
      <c r="B18" s="175"/>
      <c r="C18" s="175"/>
      <c r="D18" s="132"/>
      <c r="E18" s="132"/>
      <c r="F18" s="132"/>
      <c r="G18" s="132"/>
      <c r="H18" s="132"/>
      <c r="I18" s="132"/>
      <c r="J18" s="132"/>
      <c r="K18" s="132"/>
      <c r="L18" s="132"/>
      <c r="M18" s="132"/>
      <c r="N18" s="132"/>
      <c r="O18" s="132"/>
      <c r="P18" s="132"/>
    </row>
    <row r="19" spans="1:16" ht="13.5">
      <c r="A19" s="175"/>
      <c r="B19" s="175"/>
      <c r="C19" s="175"/>
      <c r="D19" s="132"/>
      <c r="E19" s="132"/>
      <c r="F19" s="132"/>
      <c r="G19" s="132"/>
      <c r="H19" s="132"/>
      <c r="I19" s="132"/>
      <c r="J19" s="132"/>
      <c r="K19" s="132"/>
      <c r="L19" s="132"/>
      <c r="M19" s="132"/>
      <c r="N19" s="132"/>
      <c r="O19" s="132"/>
      <c r="P19" s="132"/>
    </row>
    <row r="20" spans="1:16" ht="13.5">
      <c r="A20" s="175"/>
      <c r="B20" s="175"/>
      <c r="C20" s="175"/>
      <c r="D20" s="132"/>
      <c r="E20" s="132"/>
      <c r="F20" s="132"/>
      <c r="G20" s="132"/>
      <c r="H20" s="132"/>
      <c r="I20" s="132"/>
      <c r="J20" s="132"/>
      <c r="K20" s="132"/>
      <c r="L20" s="132"/>
      <c r="M20" s="132"/>
      <c r="N20" s="132"/>
      <c r="O20" s="132"/>
      <c r="P20" s="132"/>
    </row>
    <row r="21" spans="1:16" ht="13.5">
      <c r="A21" s="175"/>
      <c r="B21" s="175"/>
      <c r="C21" s="175"/>
      <c r="D21" s="132"/>
      <c r="E21" s="132"/>
      <c r="F21" s="132"/>
      <c r="G21" s="132"/>
      <c r="H21" s="132"/>
      <c r="I21" s="132"/>
      <c r="J21" s="132"/>
      <c r="K21" s="132"/>
      <c r="L21" s="132"/>
      <c r="M21" s="132"/>
      <c r="N21" s="132"/>
      <c r="O21" s="132"/>
      <c r="P21" s="132"/>
    </row>
    <row r="22" spans="1:16" ht="13.5">
      <c r="A22" s="175"/>
      <c r="B22" s="175"/>
      <c r="C22" s="175"/>
      <c r="D22" s="132"/>
      <c r="E22" s="132"/>
      <c r="F22" s="132"/>
      <c r="G22" s="132"/>
      <c r="H22" s="132"/>
      <c r="I22" s="132"/>
      <c r="J22" s="132"/>
      <c r="K22" s="132"/>
      <c r="L22" s="132"/>
      <c r="M22" s="132"/>
      <c r="N22" s="132"/>
      <c r="O22" s="132"/>
      <c r="P22" s="132"/>
    </row>
    <row r="23" spans="1:16" ht="13.5">
      <c r="A23" s="175"/>
      <c r="B23" s="175"/>
      <c r="C23" s="175"/>
      <c r="D23" s="132"/>
      <c r="E23" s="132"/>
      <c r="F23" s="132"/>
      <c r="G23" s="132"/>
      <c r="H23" s="132"/>
      <c r="I23" s="132"/>
      <c r="J23" s="132"/>
      <c r="K23" s="132"/>
      <c r="L23" s="132"/>
      <c r="M23" s="132"/>
      <c r="N23" s="132"/>
      <c r="O23" s="132"/>
      <c r="P23" s="132"/>
    </row>
  </sheetData>
  <sheetProtection/>
  <mergeCells count="15">
    <mergeCell ref="L17:P17"/>
    <mergeCell ref="B10:C10"/>
    <mergeCell ref="G1:H1"/>
    <mergeCell ref="O2:P2"/>
    <mergeCell ref="A1:F1"/>
    <mergeCell ref="A16:C16"/>
    <mergeCell ref="A6:C6"/>
    <mergeCell ref="B11:B14"/>
    <mergeCell ref="A3:C3"/>
    <mergeCell ref="A4:C4"/>
    <mergeCell ref="A5:C5"/>
    <mergeCell ref="B7:C7"/>
    <mergeCell ref="B9:C9"/>
    <mergeCell ref="B8:C8"/>
    <mergeCell ref="A7:A1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Z32"/>
  <sheetViews>
    <sheetView tabSelected="1" view="pageBreakPreview" zoomScaleSheetLayoutView="100" zoomScalePageLayoutView="0" workbookViewId="0" topLeftCell="A1">
      <pane xSplit="1" ySplit="3" topLeftCell="B4" activePane="bottomRight" state="frozen"/>
      <selection pane="topLeft" activeCell="G4" sqref="G4"/>
      <selection pane="topRight" activeCell="G4" sqref="G4"/>
      <selection pane="bottomLeft" activeCell="G4" sqref="G4"/>
      <selection pane="bottomRight" activeCell="J29" sqref="J29"/>
    </sheetView>
  </sheetViews>
  <sheetFormatPr defaultColWidth="9.00390625" defaultRowHeight="13.5"/>
  <cols>
    <col min="1" max="1" width="12.625" style="0" customWidth="1"/>
    <col min="2" max="11" width="11.625" style="0" customWidth="1"/>
  </cols>
  <sheetData>
    <row r="1" spans="1:26" ht="17.25">
      <c r="A1" s="18"/>
      <c r="B1" s="18"/>
      <c r="C1" s="18"/>
      <c r="E1" s="19" t="s">
        <v>36</v>
      </c>
      <c r="F1" s="18"/>
      <c r="H1" s="19"/>
      <c r="I1" s="19"/>
      <c r="J1" s="18"/>
      <c r="K1" s="18"/>
      <c r="L1" s="18"/>
      <c r="M1" s="18"/>
      <c r="N1" s="18"/>
      <c r="O1" s="18"/>
      <c r="P1" s="18"/>
      <c r="Q1" s="18"/>
      <c r="R1" s="18"/>
      <c r="S1" s="18"/>
      <c r="T1" s="18"/>
      <c r="U1" s="18"/>
      <c r="V1" s="18"/>
      <c r="W1" s="18"/>
      <c r="X1" s="18"/>
      <c r="Y1" s="18"/>
      <c r="Z1" s="18"/>
    </row>
    <row r="2" spans="1:26" ht="14.25" thickBot="1">
      <c r="A2" s="20"/>
      <c r="B2" s="20"/>
      <c r="C2" s="20"/>
      <c r="D2" s="20"/>
      <c r="E2" s="20"/>
      <c r="F2" s="20"/>
      <c r="G2" s="20"/>
      <c r="H2" s="20"/>
      <c r="I2" s="20"/>
      <c r="J2" s="20"/>
      <c r="K2" s="20" t="s">
        <v>185</v>
      </c>
      <c r="L2" s="20"/>
      <c r="N2" s="20"/>
      <c r="O2" s="20"/>
      <c r="P2" s="20"/>
      <c r="Q2" s="20"/>
      <c r="R2" s="20"/>
      <c r="S2" s="20"/>
      <c r="T2" s="20"/>
      <c r="U2" s="18"/>
      <c r="V2" s="18"/>
      <c r="W2" s="18"/>
      <c r="X2" s="18"/>
      <c r="Y2" s="18"/>
      <c r="Z2" s="18"/>
    </row>
    <row r="3" spans="1:26" ht="30.75" customHeight="1" thickBot="1" thickTop="1">
      <c r="A3" s="21"/>
      <c r="B3" s="269" t="s">
        <v>144</v>
      </c>
      <c r="C3" s="270" t="s">
        <v>145</v>
      </c>
      <c r="D3" s="270" t="s">
        <v>146</v>
      </c>
      <c r="E3" s="270" t="s">
        <v>147</v>
      </c>
      <c r="F3" s="270" t="s">
        <v>148</v>
      </c>
      <c r="G3" s="270" t="s">
        <v>149</v>
      </c>
      <c r="H3" s="270" t="s">
        <v>150</v>
      </c>
      <c r="I3" s="270" t="s">
        <v>151</v>
      </c>
      <c r="J3" s="270" t="s">
        <v>152</v>
      </c>
      <c r="K3" s="271" t="s">
        <v>153</v>
      </c>
      <c r="O3" s="18"/>
      <c r="P3" s="18"/>
      <c r="Q3" s="18"/>
      <c r="R3" s="18"/>
      <c r="S3" s="18"/>
      <c r="T3" s="18"/>
      <c r="U3" s="18"/>
      <c r="V3" s="18"/>
      <c r="W3" s="18"/>
      <c r="X3" s="18"/>
      <c r="Y3" s="18"/>
      <c r="Z3" s="18"/>
    </row>
    <row r="4" spans="1:26" ht="13.5" customHeight="1" thickTop="1">
      <c r="A4" s="22" t="s">
        <v>37</v>
      </c>
      <c r="B4" s="23">
        <v>13985</v>
      </c>
      <c r="C4" s="24">
        <v>14185</v>
      </c>
      <c r="D4" s="24">
        <v>17025</v>
      </c>
      <c r="E4" s="24">
        <v>15532</v>
      </c>
      <c r="F4" s="24">
        <v>15797</v>
      </c>
      <c r="G4" s="24">
        <v>16018</v>
      </c>
      <c r="H4" s="24">
        <v>16249</v>
      </c>
      <c r="I4" s="24">
        <v>15741</v>
      </c>
      <c r="J4" s="24">
        <v>18295</v>
      </c>
      <c r="K4" s="258">
        <v>18812</v>
      </c>
      <c r="O4" s="18"/>
      <c r="P4" s="18"/>
      <c r="Q4" s="18"/>
      <c r="R4" s="18"/>
      <c r="S4" s="18"/>
      <c r="T4" s="18"/>
      <c r="U4" s="18"/>
      <c r="V4" s="18"/>
      <c r="W4" s="18"/>
      <c r="X4" s="18"/>
      <c r="Y4" s="18"/>
      <c r="Z4" s="18"/>
    </row>
    <row r="5" spans="1:26" ht="13.5">
      <c r="A5" s="25" t="s">
        <v>38</v>
      </c>
      <c r="B5" s="26">
        <v>9977</v>
      </c>
      <c r="C5" s="27">
        <v>9054</v>
      </c>
      <c r="D5" s="27">
        <v>11434</v>
      </c>
      <c r="E5" s="27">
        <v>13321</v>
      </c>
      <c r="F5" s="27">
        <v>16118</v>
      </c>
      <c r="G5" s="27">
        <v>17012</v>
      </c>
      <c r="H5" s="27">
        <v>16244</v>
      </c>
      <c r="I5" s="27">
        <v>17175</v>
      </c>
      <c r="J5" s="27">
        <v>13898</v>
      </c>
      <c r="K5" s="28">
        <v>11206</v>
      </c>
      <c r="O5" s="18"/>
      <c r="P5" s="18"/>
      <c r="Q5" s="18"/>
      <c r="R5" s="18"/>
      <c r="S5" s="18"/>
      <c r="T5" s="18"/>
      <c r="U5" s="18"/>
      <c r="V5" s="18"/>
      <c r="W5" s="18"/>
      <c r="X5" s="18"/>
      <c r="Y5" s="18"/>
      <c r="Z5" s="18"/>
    </row>
    <row r="6" spans="1:26" ht="13.5">
      <c r="A6" s="25" t="s">
        <v>39</v>
      </c>
      <c r="B6" s="26">
        <v>337</v>
      </c>
      <c r="C6" s="27">
        <v>347</v>
      </c>
      <c r="D6" s="27">
        <v>355</v>
      </c>
      <c r="E6" s="27">
        <v>717</v>
      </c>
      <c r="F6" s="27">
        <v>703</v>
      </c>
      <c r="G6" s="27">
        <v>921</v>
      </c>
      <c r="H6" s="27">
        <v>1007</v>
      </c>
      <c r="I6" s="27">
        <v>625</v>
      </c>
      <c r="J6" s="27">
        <v>362</v>
      </c>
      <c r="K6" s="28">
        <v>730</v>
      </c>
      <c r="O6" s="18"/>
      <c r="P6" s="18"/>
      <c r="Q6" s="18"/>
      <c r="R6" s="18"/>
      <c r="S6" s="18"/>
      <c r="T6" s="18"/>
      <c r="U6" s="18"/>
      <c r="V6" s="18"/>
      <c r="W6" s="18"/>
      <c r="X6" s="18"/>
      <c r="Y6" s="18"/>
      <c r="Z6" s="18"/>
    </row>
    <row r="7" spans="1:26" ht="14.25" thickBot="1">
      <c r="A7" s="29" t="s">
        <v>40</v>
      </c>
      <c r="B7" s="30">
        <v>2245</v>
      </c>
      <c r="C7" s="31">
        <v>3434</v>
      </c>
      <c r="D7" s="31">
        <v>3908</v>
      </c>
      <c r="E7" s="31">
        <v>5063</v>
      </c>
      <c r="F7" s="31">
        <v>6531</v>
      </c>
      <c r="G7" s="31">
        <v>8849</v>
      </c>
      <c r="H7" s="31">
        <v>6699</v>
      </c>
      <c r="I7" s="31">
        <v>4526</v>
      </c>
      <c r="J7" s="31">
        <v>4981</v>
      </c>
      <c r="K7" s="32">
        <v>5932</v>
      </c>
      <c r="O7" s="18"/>
      <c r="P7" s="18"/>
      <c r="Q7" s="18"/>
      <c r="R7" s="18"/>
      <c r="S7" s="18"/>
      <c r="T7" s="18"/>
      <c r="U7" s="18"/>
      <c r="V7" s="18"/>
      <c r="W7" s="18"/>
      <c r="X7" s="18"/>
      <c r="Y7" s="18"/>
      <c r="Z7" s="18"/>
    </row>
    <row r="8" spans="1:26" ht="15" thickBot="1" thickTop="1">
      <c r="A8" s="33" t="s">
        <v>41</v>
      </c>
      <c r="B8" s="34">
        <v>26544</v>
      </c>
      <c r="C8" s="35">
        <v>27020</v>
      </c>
      <c r="D8" s="35">
        <v>32722</v>
      </c>
      <c r="E8" s="35">
        <v>34633</v>
      </c>
      <c r="F8" s="35">
        <v>39149</v>
      </c>
      <c r="G8" s="35">
        <v>42800</v>
      </c>
      <c r="H8" s="35">
        <v>40199</v>
      </c>
      <c r="I8" s="35">
        <v>38067</v>
      </c>
      <c r="J8" s="35">
        <v>37536</v>
      </c>
      <c r="K8" s="36">
        <v>36680</v>
      </c>
      <c r="O8" s="18"/>
      <c r="P8" s="18"/>
      <c r="Q8" s="18"/>
      <c r="R8" s="18"/>
      <c r="S8" s="18"/>
      <c r="T8" s="18"/>
      <c r="U8" s="18"/>
      <c r="V8" s="18"/>
      <c r="W8" s="18"/>
      <c r="X8" s="18"/>
      <c r="Y8" s="18"/>
      <c r="Z8" s="18"/>
    </row>
    <row r="9" spans="1:26" ht="15" thickBot="1" thickTop="1">
      <c r="A9" s="37"/>
      <c r="B9" s="20"/>
      <c r="C9" s="20"/>
      <c r="D9" s="20"/>
      <c r="E9" s="20"/>
      <c r="F9" s="20"/>
      <c r="G9" s="20"/>
      <c r="H9" s="20"/>
      <c r="I9" s="20"/>
      <c r="J9" s="20"/>
      <c r="K9" s="20"/>
      <c r="L9" s="20"/>
      <c r="M9" s="20"/>
      <c r="N9" s="20"/>
      <c r="O9" s="20"/>
      <c r="P9" s="20"/>
      <c r="Q9" s="20"/>
      <c r="R9" s="20"/>
      <c r="S9" s="20"/>
      <c r="T9" s="20"/>
      <c r="U9" s="18"/>
      <c r="V9" s="18"/>
      <c r="W9" s="18"/>
      <c r="X9" s="18"/>
      <c r="Y9" s="18"/>
      <c r="Z9" s="18"/>
    </row>
    <row r="10" spans="1:26" ht="30.75" customHeight="1" thickBot="1" thickTop="1">
      <c r="A10" s="259"/>
      <c r="B10" s="269" t="s">
        <v>154</v>
      </c>
      <c r="C10" s="270" t="s">
        <v>155</v>
      </c>
      <c r="D10" s="270" t="s">
        <v>156</v>
      </c>
      <c r="E10" s="272" t="s">
        <v>157</v>
      </c>
      <c r="F10" s="270" t="s">
        <v>158</v>
      </c>
      <c r="G10" s="270" t="s">
        <v>159</v>
      </c>
      <c r="H10" s="270" t="s">
        <v>160</v>
      </c>
      <c r="I10" s="270" t="s">
        <v>161</v>
      </c>
      <c r="J10" s="270" t="s">
        <v>162</v>
      </c>
      <c r="K10" s="271" t="s">
        <v>163</v>
      </c>
      <c r="V10" s="20"/>
      <c r="W10" s="20"/>
      <c r="X10" s="20"/>
      <c r="Y10" s="20"/>
      <c r="Z10" s="20"/>
    </row>
    <row r="11" spans="1:26" ht="14.25" thickTop="1">
      <c r="A11" s="260" t="s">
        <v>37</v>
      </c>
      <c r="B11" s="23">
        <v>17001</v>
      </c>
      <c r="C11" s="24">
        <v>20367</v>
      </c>
      <c r="D11" s="24">
        <v>14660</v>
      </c>
      <c r="E11" s="264">
        <v>14282</v>
      </c>
      <c r="F11" s="24">
        <v>15296</v>
      </c>
      <c r="G11" s="24">
        <v>14245</v>
      </c>
      <c r="H11" s="40">
        <v>12686</v>
      </c>
      <c r="I11" s="24">
        <v>12231</v>
      </c>
      <c r="J11" s="24">
        <v>12461</v>
      </c>
      <c r="K11" s="261">
        <v>12187</v>
      </c>
      <c r="V11" s="20"/>
      <c r="W11" s="20"/>
      <c r="X11" s="20"/>
      <c r="Y11" s="20"/>
      <c r="Z11" s="20"/>
    </row>
    <row r="12" spans="1:26" ht="13.5">
      <c r="A12" s="25" t="s">
        <v>38</v>
      </c>
      <c r="B12" s="26">
        <v>10697</v>
      </c>
      <c r="C12" s="27">
        <v>10975</v>
      </c>
      <c r="D12" s="27">
        <v>10691</v>
      </c>
      <c r="E12" s="43">
        <v>9699</v>
      </c>
      <c r="F12" s="27">
        <v>8846</v>
      </c>
      <c r="G12" s="27">
        <v>7662</v>
      </c>
      <c r="H12" s="27">
        <v>9204</v>
      </c>
      <c r="I12" s="27">
        <v>8744</v>
      </c>
      <c r="J12" s="43">
        <v>8360</v>
      </c>
      <c r="K12" s="28">
        <v>8411</v>
      </c>
      <c r="V12" s="20"/>
      <c r="W12" s="20"/>
      <c r="X12" s="20"/>
      <c r="Y12" s="20"/>
      <c r="Z12" s="20"/>
    </row>
    <row r="13" spans="1:26" ht="13.5">
      <c r="A13" s="25" t="s">
        <v>39</v>
      </c>
      <c r="B13" s="26">
        <v>525</v>
      </c>
      <c r="C13" s="27">
        <v>417</v>
      </c>
      <c r="D13" s="27">
        <v>463</v>
      </c>
      <c r="E13" s="43">
        <v>217</v>
      </c>
      <c r="F13" s="27">
        <v>243</v>
      </c>
      <c r="G13" s="27">
        <v>129</v>
      </c>
      <c r="H13" s="27">
        <v>119</v>
      </c>
      <c r="I13" s="27">
        <v>191</v>
      </c>
      <c r="J13" s="27">
        <v>280</v>
      </c>
      <c r="K13" s="262">
        <v>219</v>
      </c>
      <c r="V13" s="20"/>
      <c r="W13" s="20"/>
      <c r="X13" s="20"/>
      <c r="Y13" s="20"/>
      <c r="Z13" s="20"/>
    </row>
    <row r="14" spans="1:26" ht="14.25" thickBot="1">
      <c r="A14" s="29" t="s">
        <v>40</v>
      </c>
      <c r="B14" s="30">
        <v>4107</v>
      </c>
      <c r="C14" s="31">
        <v>3350</v>
      </c>
      <c r="D14" s="31">
        <v>2659</v>
      </c>
      <c r="E14" s="265">
        <v>2317</v>
      </c>
      <c r="F14" s="31">
        <v>2010</v>
      </c>
      <c r="G14" s="31">
        <v>1808</v>
      </c>
      <c r="H14" s="31">
        <v>1739</v>
      </c>
      <c r="I14" s="31">
        <v>1715</v>
      </c>
      <c r="J14" s="31">
        <v>2333</v>
      </c>
      <c r="K14" s="263">
        <v>2643</v>
      </c>
      <c r="V14" s="20"/>
      <c r="W14" s="20"/>
      <c r="X14" s="20"/>
      <c r="Y14" s="20"/>
      <c r="Z14" s="20"/>
    </row>
    <row r="15" spans="1:26" ht="15" thickBot="1" thickTop="1">
      <c r="A15" s="33" t="s">
        <v>41</v>
      </c>
      <c r="B15" s="34">
        <v>32330</v>
      </c>
      <c r="C15" s="35">
        <v>35109</v>
      </c>
      <c r="D15" s="35">
        <v>28473</v>
      </c>
      <c r="E15" s="266">
        <v>26515</v>
      </c>
      <c r="F15" s="35">
        <v>26395</v>
      </c>
      <c r="G15" s="35">
        <v>23844</v>
      </c>
      <c r="H15" s="48">
        <v>23748</v>
      </c>
      <c r="I15" s="35">
        <v>22881</v>
      </c>
      <c r="J15" s="35">
        <v>23434</v>
      </c>
      <c r="K15" s="36">
        <v>23460</v>
      </c>
      <c r="V15" s="20"/>
      <c r="W15" s="20"/>
      <c r="X15" s="20"/>
      <c r="Y15" s="20"/>
      <c r="Z15" s="20"/>
    </row>
    <row r="16" spans="1:26" ht="15" thickBot="1" thickTop="1">
      <c r="A16" s="20"/>
      <c r="B16" s="20"/>
      <c r="C16" s="20"/>
      <c r="D16" s="20"/>
      <c r="E16" s="20"/>
      <c r="F16" s="20"/>
      <c r="G16" s="20"/>
      <c r="H16" s="20"/>
      <c r="I16" s="20"/>
      <c r="J16" s="20"/>
      <c r="K16" s="20"/>
      <c r="L16" s="20"/>
      <c r="M16" s="20"/>
      <c r="N16" s="20"/>
      <c r="O16" s="20"/>
      <c r="P16" s="20"/>
      <c r="Q16" s="20"/>
      <c r="R16" s="20"/>
      <c r="S16" s="20"/>
      <c r="T16" s="20"/>
      <c r="U16" s="18"/>
      <c r="V16" s="18"/>
      <c r="W16" s="18"/>
      <c r="X16" s="18"/>
      <c r="Y16" s="18"/>
      <c r="Z16" s="18"/>
    </row>
    <row r="17" spans="1:26" ht="30.75" customHeight="1" thickBot="1" thickTop="1">
      <c r="A17" s="38"/>
      <c r="B17" s="270" t="s">
        <v>164</v>
      </c>
      <c r="C17" s="270" t="s">
        <v>165</v>
      </c>
      <c r="D17" s="270" t="s">
        <v>166</v>
      </c>
      <c r="E17" s="270" t="s">
        <v>167</v>
      </c>
      <c r="F17" s="270" t="s">
        <v>168</v>
      </c>
      <c r="G17" s="270" t="s">
        <v>169</v>
      </c>
      <c r="H17" s="270" t="s">
        <v>170</v>
      </c>
      <c r="I17" s="273" t="s">
        <v>171</v>
      </c>
      <c r="J17" s="270" t="s">
        <v>172</v>
      </c>
      <c r="K17" s="282" t="s">
        <v>173</v>
      </c>
      <c r="L17" s="20"/>
      <c r="O17" s="20"/>
      <c r="P17" s="20"/>
      <c r="Q17" s="20"/>
      <c r="R17" s="20"/>
      <c r="S17" s="20"/>
      <c r="T17" s="20"/>
      <c r="U17" s="18"/>
      <c r="V17" s="18"/>
      <c r="W17" s="18"/>
      <c r="X17" s="18"/>
      <c r="Y17" s="18"/>
      <c r="Z17" s="18"/>
    </row>
    <row r="18" spans="1:26" ht="14.25" thickTop="1">
      <c r="A18" s="39" t="s">
        <v>37</v>
      </c>
      <c r="B18" s="110">
        <v>12649</v>
      </c>
      <c r="C18" s="41">
        <v>12710</v>
      </c>
      <c r="D18" s="41">
        <v>11114</v>
      </c>
      <c r="E18" s="110">
        <v>11189</v>
      </c>
      <c r="F18" s="41">
        <v>9272</v>
      </c>
      <c r="G18" s="41">
        <v>10647</v>
      </c>
      <c r="H18" s="40">
        <v>11242</v>
      </c>
      <c r="I18" s="110">
        <v>11445</v>
      </c>
      <c r="J18" s="24">
        <v>12200</v>
      </c>
      <c r="K18" s="283">
        <v>9400</v>
      </c>
      <c r="L18" s="20"/>
      <c r="O18" s="20"/>
      <c r="P18" s="20"/>
      <c r="Q18" s="20"/>
      <c r="R18" s="20"/>
      <c r="S18" s="20"/>
      <c r="T18" s="20"/>
      <c r="U18" s="18"/>
      <c r="V18" s="18"/>
      <c r="W18" s="18"/>
      <c r="X18" s="18"/>
      <c r="Y18" s="18"/>
      <c r="Z18" s="18"/>
    </row>
    <row r="19" spans="1:26" ht="13.5">
      <c r="A19" s="42" t="s">
        <v>38</v>
      </c>
      <c r="B19" s="111">
        <v>9472</v>
      </c>
      <c r="C19" s="27">
        <v>9464</v>
      </c>
      <c r="D19" s="27">
        <v>8553</v>
      </c>
      <c r="E19" s="111">
        <v>9410</v>
      </c>
      <c r="F19" s="27">
        <v>7167</v>
      </c>
      <c r="G19" s="27">
        <v>6965</v>
      </c>
      <c r="H19" s="27">
        <v>6385</v>
      </c>
      <c r="I19" s="111">
        <v>8593</v>
      </c>
      <c r="J19" s="27">
        <v>8932</v>
      </c>
      <c r="K19" s="284">
        <v>8348</v>
      </c>
      <c r="L19" s="20"/>
      <c r="O19" s="20"/>
      <c r="P19" s="20"/>
      <c r="Q19" s="20"/>
      <c r="R19" s="20"/>
      <c r="S19" s="20"/>
      <c r="T19" s="20"/>
      <c r="U19" s="18"/>
      <c r="V19" s="18"/>
      <c r="W19" s="18"/>
      <c r="X19" s="18"/>
      <c r="Y19" s="18"/>
      <c r="Z19" s="18"/>
    </row>
    <row r="20" spans="1:26" ht="13.5">
      <c r="A20" s="42" t="s">
        <v>39</v>
      </c>
      <c r="B20" s="112">
        <v>143</v>
      </c>
      <c r="C20" s="44">
        <v>94</v>
      </c>
      <c r="D20" s="44">
        <v>100</v>
      </c>
      <c r="E20" s="112">
        <v>110</v>
      </c>
      <c r="F20" s="44">
        <v>132</v>
      </c>
      <c r="G20" s="44">
        <v>280</v>
      </c>
      <c r="H20" s="44">
        <v>112</v>
      </c>
      <c r="I20" s="112">
        <v>47</v>
      </c>
      <c r="J20" s="27">
        <v>155</v>
      </c>
      <c r="K20" s="284">
        <v>36</v>
      </c>
      <c r="L20" s="20"/>
      <c r="O20" s="20"/>
      <c r="P20" s="20"/>
      <c r="Q20" s="20"/>
      <c r="R20" s="20"/>
      <c r="S20" s="20"/>
      <c r="T20" s="20"/>
      <c r="U20" s="18"/>
      <c r="V20" s="18"/>
      <c r="W20" s="18"/>
      <c r="X20" s="18"/>
      <c r="Y20" s="18"/>
      <c r="Z20" s="18"/>
    </row>
    <row r="21" spans="1:26" ht="14.25" thickBot="1">
      <c r="A21" s="45" t="s">
        <v>40</v>
      </c>
      <c r="B21" s="113">
        <v>6449</v>
      </c>
      <c r="C21" s="46">
        <v>5930</v>
      </c>
      <c r="D21" s="46">
        <v>5513</v>
      </c>
      <c r="E21" s="113">
        <v>2743</v>
      </c>
      <c r="F21" s="46">
        <v>1595</v>
      </c>
      <c r="G21" s="46">
        <v>2066</v>
      </c>
      <c r="H21" s="46">
        <v>2193</v>
      </c>
      <c r="I21" s="113">
        <v>2145</v>
      </c>
      <c r="J21" s="31">
        <v>3080</v>
      </c>
      <c r="K21" s="285">
        <v>4162</v>
      </c>
      <c r="L21" s="20"/>
      <c r="O21" s="20"/>
      <c r="P21" s="20"/>
      <c r="Q21" s="20"/>
      <c r="R21" s="20"/>
      <c r="S21" s="20"/>
      <c r="T21" s="20"/>
      <c r="U21" s="18"/>
      <c r="V21" s="18"/>
      <c r="W21" s="18"/>
      <c r="X21" s="18"/>
      <c r="Y21" s="18"/>
      <c r="Z21" s="18"/>
    </row>
    <row r="22" spans="1:26" ht="15" thickBot="1" thickTop="1">
      <c r="A22" s="47" t="s">
        <v>41</v>
      </c>
      <c r="B22" s="114">
        <v>28713</v>
      </c>
      <c r="C22" s="35">
        <v>28198</v>
      </c>
      <c r="D22" s="35">
        <f>SUM(D18:D21)</f>
        <v>25280</v>
      </c>
      <c r="E22" s="114">
        <v>23452</v>
      </c>
      <c r="F22" s="35">
        <f>SUM(F18:F21)</f>
        <v>18166</v>
      </c>
      <c r="G22" s="35">
        <f>SUM(G18:G21)</f>
        <v>19958</v>
      </c>
      <c r="H22" s="35">
        <f>SUM(H18:H21)</f>
        <v>19932</v>
      </c>
      <c r="I22" s="114">
        <f>SUM(I18:I21)</f>
        <v>22230</v>
      </c>
      <c r="J22" s="35">
        <v>24367</v>
      </c>
      <c r="K22" s="286">
        <v>21946</v>
      </c>
      <c r="L22" s="20"/>
      <c r="O22" s="20"/>
      <c r="P22" s="20"/>
      <c r="Q22" s="20"/>
      <c r="R22" s="20"/>
      <c r="S22" s="20"/>
      <c r="T22" s="20"/>
      <c r="U22" s="18"/>
      <c r="V22" s="18"/>
      <c r="W22" s="18"/>
      <c r="X22" s="18"/>
      <c r="Y22" s="18"/>
      <c r="Z22" s="18"/>
    </row>
    <row r="23" spans="1:26" ht="15" thickBot="1" thickTop="1">
      <c r="A23" s="239"/>
      <c r="B23" s="18"/>
      <c r="C23" s="18"/>
      <c r="D23" s="18"/>
      <c r="E23" s="18"/>
      <c r="F23" s="18"/>
      <c r="G23" s="18"/>
      <c r="H23" s="18"/>
      <c r="I23" s="18"/>
      <c r="J23" s="18"/>
      <c r="M23" s="18"/>
      <c r="O23" s="18"/>
      <c r="P23" s="18"/>
      <c r="Q23" s="18"/>
      <c r="R23" s="18"/>
      <c r="S23" s="18"/>
      <c r="T23" s="18"/>
      <c r="U23" s="18"/>
      <c r="V23" s="18"/>
      <c r="W23" s="18"/>
      <c r="X23" s="18"/>
      <c r="Y23" s="18"/>
      <c r="Z23" s="18"/>
    </row>
    <row r="24" spans="1:26" ht="24" thickBot="1" thickTop="1">
      <c r="A24" s="38"/>
      <c r="B24" s="269" t="s">
        <v>180</v>
      </c>
      <c r="C24" s="273" t="s">
        <v>181</v>
      </c>
      <c r="D24" s="270" t="s">
        <v>184</v>
      </c>
      <c r="E24" s="270" t="s">
        <v>186</v>
      </c>
      <c r="F24" s="392" t="s">
        <v>187</v>
      </c>
      <c r="G24" s="270" t="s">
        <v>191</v>
      </c>
      <c r="H24" s="270" t="s">
        <v>193</v>
      </c>
      <c r="I24" s="270" t="s">
        <v>194</v>
      </c>
      <c r="J24" s="398" t="s">
        <v>203</v>
      </c>
      <c r="K24" s="18"/>
      <c r="L24" s="18"/>
      <c r="M24" s="18"/>
      <c r="N24" s="18"/>
      <c r="O24" s="18"/>
      <c r="P24" s="18"/>
      <c r="Q24" s="18"/>
      <c r="R24" s="18"/>
      <c r="S24" s="18"/>
      <c r="T24" s="18"/>
      <c r="U24" s="18"/>
      <c r="V24" s="18"/>
      <c r="W24" s="18"/>
      <c r="X24" s="18"/>
      <c r="Y24" s="18"/>
      <c r="Z24" s="18"/>
    </row>
    <row r="25" spans="1:26" ht="14.25" thickTop="1">
      <c r="A25" s="39" t="s">
        <v>37</v>
      </c>
      <c r="B25" s="279">
        <v>9557</v>
      </c>
      <c r="C25" s="110">
        <v>9606</v>
      </c>
      <c r="D25" s="41">
        <v>9257</v>
      </c>
      <c r="E25" s="41">
        <v>9709</v>
      </c>
      <c r="F25" s="393">
        <v>9149</v>
      </c>
      <c r="G25" s="24">
        <v>8636</v>
      </c>
      <c r="H25" s="41">
        <v>9338</v>
      </c>
      <c r="I25" s="41">
        <v>8145</v>
      </c>
      <c r="J25" s="399">
        <v>7232</v>
      </c>
      <c r="K25" s="18"/>
      <c r="L25" s="18"/>
      <c r="M25" s="18"/>
      <c r="N25" s="18"/>
      <c r="O25" s="18"/>
      <c r="P25" s="18"/>
      <c r="Q25" s="18"/>
      <c r="R25" s="18"/>
      <c r="S25" s="18"/>
      <c r="T25" s="18"/>
      <c r="U25" s="18"/>
      <c r="V25" s="18"/>
      <c r="W25" s="18"/>
      <c r="X25" s="18"/>
      <c r="Y25" s="18"/>
      <c r="Z25" s="18"/>
    </row>
    <row r="26" spans="1:26" ht="13.5">
      <c r="A26" s="42" t="s">
        <v>38</v>
      </c>
      <c r="B26" s="26">
        <v>9136</v>
      </c>
      <c r="C26" s="111">
        <v>9517</v>
      </c>
      <c r="D26" s="27">
        <v>7802</v>
      </c>
      <c r="E26" s="27">
        <v>6510</v>
      </c>
      <c r="F26" s="394">
        <v>5093</v>
      </c>
      <c r="G26" s="27">
        <v>4149</v>
      </c>
      <c r="H26" s="27">
        <v>5000</v>
      </c>
      <c r="I26" s="27">
        <v>5015</v>
      </c>
      <c r="J26" s="400">
        <v>5199</v>
      </c>
      <c r="K26" s="18"/>
      <c r="L26" s="18"/>
      <c r="M26" s="18"/>
      <c r="N26" s="49"/>
      <c r="O26" s="49"/>
      <c r="P26" s="18"/>
      <c r="Q26" s="18"/>
      <c r="R26" s="18"/>
      <c r="S26" s="18"/>
      <c r="T26" s="18"/>
      <c r="U26" s="18"/>
      <c r="V26" s="18"/>
      <c r="W26" s="18"/>
      <c r="X26" s="18"/>
      <c r="Y26" s="18"/>
      <c r="Z26" s="18"/>
    </row>
    <row r="27" spans="1:10" ht="13.5">
      <c r="A27" s="42" t="s">
        <v>39</v>
      </c>
      <c r="B27" s="280">
        <v>525</v>
      </c>
      <c r="C27" s="112">
        <v>214</v>
      </c>
      <c r="D27" s="44">
        <v>121</v>
      </c>
      <c r="E27" s="44">
        <v>77</v>
      </c>
      <c r="F27" s="395">
        <v>54</v>
      </c>
      <c r="G27" s="27">
        <v>110</v>
      </c>
      <c r="H27" s="44">
        <v>91</v>
      </c>
      <c r="I27" s="44">
        <v>86</v>
      </c>
      <c r="J27" s="401">
        <v>36</v>
      </c>
    </row>
    <row r="28" spans="1:10" ht="14.25" thickBot="1">
      <c r="A28" s="45" t="s">
        <v>40</v>
      </c>
      <c r="B28" s="281">
        <v>3310</v>
      </c>
      <c r="C28" s="113">
        <v>3468</v>
      </c>
      <c r="D28" s="46">
        <v>3714</v>
      </c>
      <c r="E28" s="46">
        <v>3562</v>
      </c>
      <c r="F28" s="396">
        <v>3469</v>
      </c>
      <c r="G28" s="403">
        <v>3485</v>
      </c>
      <c r="H28" s="46">
        <v>4958</v>
      </c>
      <c r="I28" s="46">
        <v>4252</v>
      </c>
      <c r="J28" s="402">
        <v>3304</v>
      </c>
    </row>
    <row r="29" spans="1:10" ht="15" thickBot="1" thickTop="1">
      <c r="A29" s="47" t="s">
        <v>41</v>
      </c>
      <c r="B29" s="34">
        <v>22528</v>
      </c>
      <c r="C29" s="114">
        <v>22805</v>
      </c>
      <c r="D29" s="35">
        <v>20894</v>
      </c>
      <c r="E29" s="35">
        <f>SUM(E25:E28)</f>
        <v>19858</v>
      </c>
      <c r="F29" s="397">
        <f>SUM(F25:F28)</f>
        <v>17765</v>
      </c>
      <c r="G29" s="48">
        <f>SUM(G25:G28)</f>
        <v>16380</v>
      </c>
      <c r="H29" s="35">
        <f>SUM(H25:H28)</f>
        <v>19387</v>
      </c>
      <c r="I29" s="48">
        <f>SUM(I25:I28)</f>
        <v>17498</v>
      </c>
      <c r="J29" s="48">
        <f>SUM(J25:J28)</f>
        <v>15771</v>
      </c>
    </row>
    <row r="30" spans="1:7" ht="14.25" thickTop="1">
      <c r="A30" s="18"/>
      <c r="B30" s="18"/>
      <c r="G30" s="248" t="s">
        <v>141</v>
      </c>
    </row>
    <row r="31" spans="1:2" ht="13.5">
      <c r="A31" s="18"/>
      <c r="B31" s="18"/>
    </row>
    <row r="32" spans="1:2" ht="13.5">
      <c r="A32" s="18"/>
      <c r="B32" s="18"/>
    </row>
  </sheetData>
  <sheetProtection/>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4"/>
  <dimension ref="A1:Q102"/>
  <sheetViews>
    <sheetView view="pageBreakPreview" zoomScale="90" zoomScaleNormal="90" zoomScaleSheetLayoutView="90" workbookViewId="0" topLeftCell="A16">
      <pane xSplit="1" topLeftCell="B1" activePane="topRight" state="frozen"/>
      <selection pane="topLeft" activeCell="A1" sqref="A1"/>
      <selection pane="topRight" activeCell="A1" sqref="A1"/>
    </sheetView>
  </sheetViews>
  <sheetFormatPr defaultColWidth="9.00390625" defaultRowHeight="13.5"/>
  <cols>
    <col min="1" max="1" width="4.375" style="123" bestFit="1" customWidth="1"/>
    <col min="2" max="17" width="12.625" style="123" customWidth="1"/>
    <col min="18" max="16384" width="9.00390625" style="123" customWidth="1"/>
  </cols>
  <sheetData>
    <row r="1" spans="1:17" ht="17.25">
      <c r="A1" s="251"/>
      <c r="B1" s="191"/>
      <c r="C1" s="191"/>
      <c r="D1" s="191"/>
      <c r="E1" s="191"/>
      <c r="F1" s="191"/>
      <c r="G1" s="9" t="s">
        <v>17</v>
      </c>
      <c r="H1" s="9"/>
      <c r="I1" s="9"/>
      <c r="J1" s="191"/>
      <c r="K1" s="216" t="s">
        <v>204</v>
      </c>
      <c r="L1" s="191"/>
      <c r="M1" s="191"/>
      <c r="N1" s="191"/>
      <c r="O1" s="191"/>
      <c r="P1" s="191"/>
      <c r="Q1" s="191"/>
    </row>
    <row r="2" spans="1:16" ht="13.5">
      <c r="A2" s="191"/>
      <c r="B2" s="191"/>
      <c r="C2" s="191"/>
      <c r="D2" s="191"/>
      <c r="E2" s="191"/>
      <c r="F2" s="191"/>
      <c r="G2" s="191"/>
      <c r="H2" s="191"/>
      <c r="I2" s="191"/>
      <c r="J2" s="191"/>
      <c r="K2" s="191"/>
      <c r="L2" s="191"/>
      <c r="M2" s="191"/>
      <c r="N2" s="191"/>
      <c r="O2" s="191"/>
      <c r="P2" s="191"/>
    </row>
    <row r="3" spans="1:16" ht="15" thickBot="1">
      <c r="A3" s="8"/>
      <c r="B3" s="191"/>
      <c r="C3" s="191"/>
      <c r="D3" s="191"/>
      <c r="E3" s="191"/>
      <c r="F3" s="191"/>
      <c r="G3" s="191"/>
      <c r="H3" s="191"/>
      <c r="I3" s="191"/>
      <c r="J3" s="191"/>
      <c r="K3" s="191"/>
      <c r="L3" s="191"/>
      <c r="M3" s="191"/>
      <c r="N3" s="191"/>
      <c r="O3" s="297" t="s">
        <v>0</v>
      </c>
      <c r="P3" s="191"/>
    </row>
    <row r="4" spans="1:17" ht="22.5" customHeight="1" thickBot="1" thickTop="1">
      <c r="A4" s="10"/>
      <c r="B4" s="577"/>
      <c r="C4" s="116" t="s">
        <v>1</v>
      </c>
      <c r="D4" s="117" t="s">
        <v>2</v>
      </c>
      <c r="E4" s="117" t="s">
        <v>3</v>
      </c>
      <c r="F4" s="117" t="s">
        <v>4</v>
      </c>
      <c r="G4" s="117" t="s">
        <v>5</v>
      </c>
      <c r="H4" s="117" t="s">
        <v>6</v>
      </c>
      <c r="I4" s="117" t="s">
        <v>7</v>
      </c>
      <c r="J4" s="117" t="s">
        <v>8</v>
      </c>
      <c r="K4" s="117" t="s">
        <v>9</v>
      </c>
      <c r="L4" s="117" t="s">
        <v>10</v>
      </c>
      <c r="M4" s="117" t="s">
        <v>11</v>
      </c>
      <c r="N4" s="577" t="s">
        <v>12</v>
      </c>
      <c r="O4" s="267" t="s">
        <v>13</v>
      </c>
      <c r="P4" s="649"/>
      <c r="Q4" s="191"/>
    </row>
    <row r="5" spans="1:17" ht="19.5" customHeight="1" thickTop="1">
      <c r="A5" s="12"/>
      <c r="B5" s="335" t="s">
        <v>18</v>
      </c>
      <c r="C5" s="574">
        <v>614</v>
      </c>
      <c r="D5" s="575">
        <v>643</v>
      </c>
      <c r="E5" s="575">
        <v>658</v>
      </c>
      <c r="F5" s="575">
        <v>650</v>
      </c>
      <c r="G5" s="575">
        <v>594</v>
      </c>
      <c r="H5" s="575">
        <v>707</v>
      </c>
      <c r="I5" s="575">
        <v>590</v>
      </c>
      <c r="J5" s="575">
        <v>575</v>
      </c>
      <c r="K5" s="575">
        <v>587</v>
      </c>
      <c r="L5" s="575">
        <v>467</v>
      </c>
      <c r="M5" s="575">
        <v>576</v>
      </c>
      <c r="N5" s="576">
        <v>571</v>
      </c>
      <c r="O5" s="404">
        <f>SUM(C5:N5)</f>
        <v>7232</v>
      </c>
      <c r="P5" s="644"/>
      <c r="Q5" s="191"/>
    </row>
    <row r="6" spans="1:17" s="173" customFormat="1" ht="19.5" customHeight="1">
      <c r="A6" s="105" t="s">
        <v>19</v>
      </c>
      <c r="B6" s="333" t="s">
        <v>14</v>
      </c>
      <c r="C6" s="551">
        <f>IF(C5="","",C5/C32)</f>
        <v>0.46692015209125476</v>
      </c>
      <c r="D6" s="323">
        <f>IF(D5="","",D5/D32)</f>
        <v>0.4540960451977401</v>
      </c>
      <c r="E6" s="323">
        <f>IF(E5="","",E5/E32)</f>
        <v>0.5077160493827161</v>
      </c>
      <c r="F6" s="323">
        <f aca="true" t="shared" si="0" ref="F6:L6">IF(F5="","",F5/F32)</f>
        <v>0.4811250925240563</v>
      </c>
      <c r="G6" s="323">
        <f t="shared" si="0"/>
        <v>0.49665551839464883</v>
      </c>
      <c r="H6" s="323">
        <f t="shared" si="0"/>
        <v>0.43804213135068154</v>
      </c>
      <c r="I6" s="323">
        <f t="shared" si="0"/>
        <v>0.43768545994065283</v>
      </c>
      <c r="J6" s="323">
        <f>IF(J5="","",J5/J32)</f>
        <v>0.4485179407176287</v>
      </c>
      <c r="K6" s="323">
        <f t="shared" si="0"/>
        <v>0.45645412130637636</v>
      </c>
      <c r="L6" s="323">
        <f t="shared" si="0"/>
        <v>0.3418740849194729</v>
      </c>
      <c r="M6" s="323">
        <f>IF(M5="","",M5/M32)</f>
        <v>0.4978392394122731</v>
      </c>
      <c r="N6" s="356">
        <f>IF(N5="","",N5/N32)</f>
        <v>0.4991258741258741</v>
      </c>
      <c r="O6" s="405">
        <f>IF(O5="","",O5/O32)</f>
        <v>0.45856318559381143</v>
      </c>
      <c r="P6" s="645"/>
      <c r="Q6" s="192"/>
    </row>
    <row r="7" spans="1:17" ht="19.5" customHeight="1">
      <c r="A7" s="14"/>
      <c r="B7" s="335" t="s">
        <v>20</v>
      </c>
      <c r="C7" s="332">
        <v>562</v>
      </c>
      <c r="D7" s="321">
        <v>585</v>
      </c>
      <c r="E7" s="321">
        <v>601</v>
      </c>
      <c r="F7" s="321">
        <v>581</v>
      </c>
      <c r="G7" s="321">
        <v>537</v>
      </c>
      <c r="H7" s="321">
        <v>645</v>
      </c>
      <c r="I7" s="321">
        <v>523</v>
      </c>
      <c r="J7" s="321">
        <v>510</v>
      </c>
      <c r="K7" s="321">
        <v>537</v>
      </c>
      <c r="L7" s="321">
        <v>415</v>
      </c>
      <c r="M7" s="321">
        <v>515</v>
      </c>
      <c r="N7" s="355">
        <v>528</v>
      </c>
      <c r="O7" s="406">
        <f>IF(O5="","",SUM(C7:N7))</f>
        <v>6539</v>
      </c>
      <c r="P7" s="644"/>
      <c r="Q7" s="191"/>
    </row>
    <row r="8" spans="1:17" s="173" customFormat="1" ht="19.5" customHeight="1">
      <c r="A8" s="105"/>
      <c r="B8" s="336" t="s">
        <v>14</v>
      </c>
      <c r="C8" s="551">
        <f aca="true" t="shared" si="1" ref="C8:N8">IF(C7="","",C7/C5)</f>
        <v>0.9153094462540716</v>
      </c>
      <c r="D8" s="323">
        <f t="shared" si="1"/>
        <v>0.9097978227060654</v>
      </c>
      <c r="E8" s="323">
        <f t="shared" si="1"/>
        <v>0.9133738601823708</v>
      </c>
      <c r="F8" s="323">
        <f t="shared" si="1"/>
        <v>0.8938461538461538</v>
      </c>
      <c r="G8" s="323">
        <f t="shared" si="1"/>
        <v>0.9040404040404041</v>
      </c>
      <c r="H8" s="323">
        <f t="shared" si="1"/>
        <v>0.9123055162659123</v>
      </c>
      <c r="I8" s="323">
        <f t="shared" si="1"/>
        <v>0.8864406779661017</v>
      </c>
      <c r="J8" s="323">
        <f t="shared" si="1"/>
        <v>0.8869565217391304</v>
      </c>
      <c r="K8" s="323">
        <f t="shared" si="1"/>
        <v>0.9148211243611585</v>
      </c>
      <c r="L8" s="323">
        <f t="shared" si="1"/>
        <v>0.8886509635974305</v>
      </c>
      <c r="M8" s="323">
        <f t="shared" si="1"/>
        <v>0.8940972222222222</v>
      </c>
      <c r="N8" s="356">
        <f t="shared" si="1"/>
        <v>0.9246935201401051</v>
      </c>
      <c r="O8" s="407">
        <f>IF(O7="","",O7/O5)</f>
        <v>0.9041758849557522</v>
      </c>
      <c r="P8" s="643"/>
      <c r="Q8" s="192"/>
    </row>
    <row r="9" spans="1:17" ht="19.5" customHeight="1">
      <c r="A9" s="14" t="s">
        <v>21</v>
      </c>
      <c r="B9" s="337" t="s">
        <v>16</v>
      </c>
      <c r="C9" s="550">
        <f aca="true" t="shared" si="2" ref="C9:J9">IF(C5="","",C5-C7)</f>
        <v>52</v>
      </c>
      <c r="D9" s="324">
        <f t="shared" si="2"/>
        <v>58</v>
      </c>
      <c r="E9" s="324">
        <f t="shared" si="2"/>
        <v>57</v>
      </c>
      <c r="F9" s="324">
        <f t="shared" si="2"/>
        <v>69</v>
      </c>
      <c r="G9" s="324">
        <f t="shared" si="2"/>
        <v>57</v>
      </c>
      <c r="H9" s="324">
        <f t="shared" si="2"/>
        <v>62</v>
      </c>
      <c r="I9" s="324">
        <f t="shared" si="2"/>
        <v>67</v>
      </c>
      <c r="J9" s="324">
        <f t="shared" si="2"/>
        <v>65</v>
      </c>
      <c r="K9" s="324">
        <f>IF(K5="","",K5-K7)</f>
        <v>50</v>
      </c>
      <c r="L9" s="324">
        <f>IF(L5="","",L5-L7)</f>
        <v>52</v>
      </c>
      <c r="M9" s="324">
        <f>IF(M5="","",M5-M7)</f>
        <v>61</v>
      </c>
      <c r="N9" s="357">
        <f>IF(N5="","",N5-N7)</f>
        <v>43</v>
      </c>
      <c r="O9" s="408">
        <f>IF(O5="","",SUM(C9:N9))</f>
        <v>693</v>
      </c>
      <c r="P9" s="644"/>
      <c r="Q9" s="191"/>
    </row>
    <row r="10" spans="1:17" s="173" customFormat="1" ht="19.5" customHeight="1" thickBot="1">
      <c r="A10" s="106"/>
      <c r="B10" s="338" t="s">
        <v>14</v>
      </c>
      <c r="C10" s="552">
        <f aca="true" t="shared" si="3" ref="C10:N10">IF(C9="","",C9/C5)</f>
        <v>0.08469055374592833</v>
      </c>
      <c r="D10" s="329">
        <f t="shared" si="3"/>
        <v>0.09020217729393468</v>
      </c>
      <c r="E10" s="329">
        <f t="shared" si="3"/>
        <v>0.08662613981762918</v>
      </c>
      <c r="F10" s="329">
        <f t="shared" si="3"/>
        <v>0.10615384615384615</v>
      </c>
      <c r="G10" s="329">
        <f t="shared" si="3"/>
        <v>0.09595959595959595</v>
      </c>
      <c r="H10" s="329">
        <f t="shared" si="3"/>
        <v>0.0876944837340877</v>
      </c>
      <c r="I10" s="329">
        <f t="shared" si="3"/>
        <v>0.1135593220338983</v>
      </c>
      <c r="J10" s="329">
        <f t="shared" si="3"/>
        <v>0.11304347826086956</v>
      </c>
      <c r="K10" s="329">
        <f t="shared" si="3"/>
        <v>0.08517887563884156</v>
      </c>
      <c r="L10" s="329">
        <f t="shared" si="3"/>
        <v>0.11134903640256959</v>
      </c>
      <c r="M10" s="329">
        <f t="shared" si="3"/>
        <v>0.10590277777777778</v>
      </c>
      <c r="N10" s="358">
        <f t="shared" si="3"/>
        <v>0.07530647985989491</v>
      </c>
      <c r="O10" s="409">
        <f>IF(O9="","",O9/O5)</f>
        <v>0.09582411504424779</v>
      </c>
      <c r="P10" s="643"/>
      <c r="Q10" s="192"/>
    </row>
    <row r="11" spans="1:17" ht="19.5" customHeight="1" thickTop="1">
      <c r="A11" s="14"/>
      <c r="B11" s="335" t="s">
        <v>18</v>
      </c>
      <c r="C11" s="215">
        <v>399</v>
      </c>
      <c r="D11" s="303">
        <v>495</v>
      </c>
      <c r="E11" s="303">
        <v>418</v>
      </c>
      <c r="F11" s="303">
        <v>363</v>
      </c>
      <c r="G11" s="303">
        <v>378</v>
      </c>
      <c r="H11" s="303">
        <v>590</v>
      </c>
      <c r="I11" s="303">
        <v>521</v>
      </c>
      <c r="J11" s="303">
        <v>494</v>
      </c>
      <c r="K11" s="303">
        <v>433</v>
      </c>
      <c r="L11" s="303">
        <v>437</v>
      </c>
      <c r="M11" s="303">
        <v>375</v>
      </c>
      <c r="N11" s="359">
        <v>296</v>
      </c>
      <c r="O11" s="410">
        <f>SUM(C11:N11)</f>
        <v>5199</v>
      </c>
      <c r="P11" s="644"/>
      <c r="Q11" s="191"/>
    </row>
    <row r="12" spans="1:17" s="173" customFormat="1" ht="19.5" customHeight="1">
      <c r="A12" s="105" t="s">
        <v>22</v>
      </c>
      <c r="B12" s="336" t="s">
        <v>14</v>
      </c>
      <c r="C12" s="551">
        <f aca="true" t="shared" si="4" ref="C12:N12">IF(C11="","",C11/C32)</f>
        <v>0.30342205323193916</v>
      </c>
      <c r="D12" s="323">
        <f t="shared" si="4"/>
        <v>0.3495762711864407</v>
      </c>
      <c r="E12" s="323">
        <f t="shared" si="4"/>
        <v>0.32253086419753085</v>
      </c>
      <c r="F12" s="323">
        <f t="shared" si="4"/>
        <v>0.2686898593634345</v>
      </c>
      <c r="G12" s="323">
        <f t="shared" si="4"/>
        <v>0.31605351170568563</v>
      </c>
      <c r="H12" s="323">
        <f>IF(H11="","",H11/H32)</f>
        <v>0.3655514250309789</v>
      </c>
      <c r="I12" s="323">
        <f t="shared" si="4"/>
        <v>0.38649851632047477</v>
      </c>
      <c r="J12" s="323">
        <f t="shared" si="4"/>
        <v>0.38533541341653665</v>
      </c>
      <c r="K12" s="323">
        <f t="shared" si="4"/>
        <v>0.33670295489891133</v>
      </c>
      <c r="L12" s="323">
        <f t="shared" si="4"/>
        <v>0.31991215226939973</v>
      </c>
      <c r="M12" s="323">
        <f t="shared" si="4"/>
        <v>0.324114088159032</v>
      </c>
      <c r="N12" s="356">
        <f t="shared" si="4"/>
        <v>0.25874125874125875</v>
      </c>
      <c r="O12" s="407">
        <f>IF(O11="","",O11/O32)</f>
        <v>0.3296556971656838</v>
      </c>
      <c r="P12" s="643"/>
      <c r="Q12" s="192"/>
    </row>
    <row r="13" spans="1:17" ht="19.5" customHeight="1">
      <c r="A13" s="14"/>
      <c r="B13" s="337" t="s">
        <v>20</v>
      </c>
      <c r="C13" s="332">
        <v>181</v>
      </c>
      <c r="D13" s="321">
        <v>232</v>
      </c>
      <c r="E13" s="321">
        <v>173</v>
      </c>
      <c r="F13" s="321">
        <v>158</v>
      </c>
      <c r="G13" s="321">
        <v>204</v>
      </c>
      <c r="H13" s="321">
        <v>350</v>
      </c>
      <c r="I13" s="321">
        <v>299</v>
      </c>
      <c r="J13" s="321">
        <v>268</v>
      </c>
      <c r="K13" s="321">
        <v>260</v>
      </c>
      <c r="L13" s="321">
        <v>194</v>
      </c>
      <c r="M13" s="321">
        <v>208</v>
      </c>
      <c r="N13" s="355">
        <v>188</v>
      </c>
      <c r="O13" s="408">
        <f>IF(O11="","",SUM(C13:N13))</f>
        <v>2715</v>
      </c>
      <c r="P13" s="644"/>
      <c r="Q13" s="191"/>
    </row>
    <row r="14" spans="1:17" s="173" customFormat="1" ht="19.5" customHeight="1">
      <c r="A14" s="105"/>
      <c r="B14" s="333" t="s">
        <v>14</v>
      </c>
      <c r="C14" s="551">
        <f aca="true" t="shared" si="5" ref="C14:N14">IF(C13="","",C13/C11)</f>
        <v>0.45363408521303256</v>
      </c>
      <c r="D14" s="323">
        <f t="shared" si="5"/>
        <v>0.4686868686868687</v>
      </c>
      <c r="E14" s="323">
        <f t="shared" si="5"/>
        <v>0.4138755980861244</v>
      </c>
      <c r="F14" s="323">
        <f t="shared" si="5"/>
        <v>0.43526170798898073</v>
      </c>
      <c r="G14" s="323">
        <f t="shared" si="5"/>
        <v>0.5396825396825397</v>
      </c>
      <c r="H14" s="323">
        <f t="shared" si="5"/>
        <v>0.5932203389830508</v>
      </c>
      <c r="I14" s="323">
        <f t="shared" si="5"/>
        <v>0.5738963531669866</v>
      </c>
      <c r="J14" s="323">
        <f t="shared" si="5"/>
        <v>0.5425101214574899</v>
      </c>
      <c r="K14" s="323">
        <f t="shared" si="5"/>
        <v>0.6004618937644342</v>
      </c>
      <c r="L14" s="323">
        <f t="shared" si="5"/>
        <v>0.4439359267734554</v>
      </c>
      <c r="M14" s="323">
        <f t="shared" si="5"/>
        <v>0.5546666666666666</v>
      </c>
      <c r="N14" s="356">
        <f t="shared" si="5"/>
        <v>0.6351351351351351</v>
      </c>
      <c r="O14" s="411">
        <f>IF(O13="","",O13/O11)</f>
        <v>0.5222158107328332</v>
      </c>
      <c r="P14" s="643"/>
      <c r="Q14" s="192"/>
    </row>
    <row r="15" spans="1:17" ht="19.5" customHeight="1">
      <c r="A15" s="14" t="s">
        <v>21</v>
      </c>
      <c r="B15" s="340" t="s">
        <v>16</v>
      </c>
      <c r="C15" s="550">
        <f>IF(C11="","",C11-C13)</f>
        <v>218</v>
      </c>
      <c r="D15" s="324">
        <f>IF(D11="","",D11-D13)</f>
        <v>263</v>
      </c>
      <c r="E15" s="324">
        <f>IF(E11="","",E11-E13)</f>
        <v>245</v>
      </c>
      <c r="F15" s="324">
        <f aca="true" t="shared" si="6" ref="F15:N15">IF(F11="","",F11-F13)</f>
        <v>205</v>
      </c>
      <c r="G15" s="324">
        <f t="shared" si="6"/>
        <v>174</v>
      </c>
      <c r="H15" s="324">
        <f>IF(H11="","",H11-H13)</f>
        <v>240</v>
      </c>
      <c r="I15" s="324">
        <f t="shared" si="6"/>
        <v>222</v>
      </c>
      <c r="J15" s="324">
        <f t="shared" si="6"/>
        <v>226</v>
      </c>
      <c r="K15" s="324">
        <f t="shared" si="6"/>
        <v>173</v>
      </c>
      <c r="L15" s="324">
        <f t="shared" si="6"/>
        <v>243</v>
      </c>
      <c r="M15" s="324">
        <f t="shared" si="6"/>
        <v>167</v>
      </c>
      <c r="N15" s="357">
        <f t="shared" si="6"/>
        <v>108</v>
      </c>
      <c r="O15" s="406">
        <f>IF(O11="","",SUM(C15:N15))</f>
        <v>2484</v>
      </c>
      <c r="P15" s="644"/>
      <c r="Q15" s="191"/>
    </row>
    <row r="16" spans="1:17" s="173" customFormat="1" ht="19.5" customHeight="1" thickBot="1">
      <c r="A16" s="105"/>
      <c r="B16" s="341" t="s">
        <v>14</v>
      </c>
      <c r="C16" s="552">
        <f aca="true" t="shared" si="7" ref="C16:N16">IF(C15="","",C15/C11)</f>
        <v>0.5463659147869674</v>
      </c>
      <c r="D16" s="329">
        <f t="shared" si="7"/>
        <v>0.5313131313131313</v>
      </c>
      <c r="E16" s="329">
        <f t="shared" si="7"/>
        <v>0.5861244019138756</v>
      </c>
      <c r="F16" s="329">
        <f t="shared" si="7"/>
        <v>0.5647382920110193</v>
      </c>
      <c r="G16" s="329">
        <f t="shared" si="7"/>
        <v>0.4603174603174603</v>
      </c>
      <c r="H16" s="329">
        <f t="shared" si="7"/>
        <v>0.4067796610169492</v>
      </c>
      <c r="I16" s="329">
        <f t="shared" si="7"/>
        <v>0.42610364683301344</v>
      </c>
      <c r="J16" s="329">
        <f t="shared" si="7"/>
        <v>0.4574898785425101</v>
      </c>
      <c r="K16" s="329">
        <f t="shared" si="7"/>
        <v>0.3995381062355658</v>
      </c>
      <c r="L16" s="329">
        <f t="shared" si="7"/>
        <v>0.5560640732265446</v>
      </c>
      <c r="M16" s="329">
        <f t="shared" si="7"/>
        <v>0.44533333333333336</v>
      </c>
      <c r="N16" s="358">
        <f t="shared" si="7"/>
        <v>0.36486486486486486</v>
      </c>
      <c r="O16" s="412">
        <f>IF(O15="","",O15/O11)</f>
        <v>0.47778418926716676</v>
      </c>
      <c r="P16" s="643"/>
      <c r="Q16" s="192"/>
    </row>
    <row r="17" spans="1:17" ht="19.5" customHeight="1" thickTop="1">
      <c r="A17" s="15"/>
      <c r="B17" s="342" t="s">
        <v>18</v>
      </c>
      <c r="C17" s="215">
        <v>2</v>
      </c>
      <c r="D17" s="303">
        <v>2</v>
      </c>
      <c r="E17" s="303">
        <v>1</v>
      </c>
      <c r="F17" s="303">
        <v>5</v>
      </c>
      <c r="G17" s="303">
        <v>0</v>
      </c>
      <c r="H17" s="303">
        <v>12</v>
      </c>
      <c r="I17" s="303">
        <v>4</v>
      </c>
      <c r="J17" s="303">
        <v>1</v>
      </c>
      <c r="K17" s="303">
        <v>5</v>
      </c>
      <c r="L17" s="303">
        <v>0</v>
      </c>
      <c r="M17" s="303">
        <v>3</v>
      </c>
      <c r="N17" s="359">
        <v>1</v>
      </c>
      <c r="O17" s="408">
        <f>SUM(C17:N17)</f>
        <v>36</v>
      </c>
      <c r="P17" s="644"/>
      <c r="Q17" s="191"/>
    </row>
    <row r="18" spans="1:17" s="173" customFormat="1" ht="19.5" customHeight="1">
      <c r="A18" s="107" t="s">
        <v>23</v>
      </c>
      <c r="B18" s="343" t="s">
        <v>14</v>
      </c>
      <c r="C18" s="551">
        <f aca="true" t="shared" si="8" ref="C18:N18">IF(C17="","",C17/C32)</f>
        <v>0.001520912547528517</v>
      </c>
      <c r="D18" s="323">
        <f t="shared" si="8"/>
        <v>0.0014124293785310734</v>
      </c>
      <c r="E18" s="323">
        <f t="shared" si="8"/>
        <v>0.0007716049382716049</v>
      </c>
      <c r="F18" s="323">
        <f t="shared" si="8"/>
        <v>0.003700962250185048</v>
      </c>
      <c r="G18" s="323">
        <f>IF(G17="","",G17/G32)</f>
        <v>0</v>
      </c>
      <c r="H18" s="323">
        <f t="shared" si="8"/>
        <v>0.007434944237918215</v>
      </c>
      <c r="I18" s="323">
        <f t="shared" si="8"/>
        <v>0.002967359050445104</v>
      </c>
      <c r="J18" s="323">
        <f t="shared" si="8"/>
        <v>0.00078003120124805</v>
      </c>
      <c r="K18" s="323">
        <f t="shared" si="8"/>
        <v>0.0038880248833592537</v>
      </c>
      <c r="L18" s="323">
        <f t="shared" si="8"/>
        <v>0</v>
      </c>
      <c r="M18" s="323">
        <f t="shared" si="8"/>
        <v>0.0025929127052722557</v>
      </c>
      <c r="N18" s="356">
        <f t="shared" si="8"/>
        <v>0.0008741258741258741</v>
      </c>
      <c r="O18" s="413">
        <f>IF(O17="","",O17/O32)</f>
        <v>0.002282670724747955</v>
      </c>
      <c r="P18" s="646"/>
      <c r="Q18" s="192"/>
    </row>
    <row r="19" spans="1:17" ht="19.5" customHeight="1">
      <c r="A19" s="16"/>
      <c r="B19" s="344" t="s">
        <v>20</v>
      </c>
      <c r="C19" s="332">
        <v>2</v>
      </c>
      <c r="D19" s="321">
        <v>2</v>
      </c>
      <c r="E19" s="321">
        <v>0</v>
      </c>
      <c r="F19" s="321">
        <v>5</v>
      </c>
      <c r="G19" s="321">
        <v>0</v>
      </c>
      <c r="H19" s="321">
        <v>5</v>
      </c>
      <c r="I19" s="321">
        <v>3</v>
      </c>
      <c r="J19" s="321">
        <v>1</v>
      </c>
      <c r="K19" s="321">
        <v>5</v>
      </c>
      <c r="L19" s="321">
        <v>0</v>
      </c>
      <c r="M19" s="321">
        <v>2</v>
      </c>
      <c r="N19" s="355">
        <v>1</v>
      </c>
      <c r="O19" s="406">
        <f>IF(O15="","",SUM(C19:N19))</f>
        <v>26</v>
      </c>
      <c r="P19" s="644"/>
      <c r="Q19" s="191"/>
    </row>
    <row r="20" spans="1:17" s="173" customFormat="1" ht="19.5" customHeight="1">
      <c r="A20" s="107"/>
      <c r="B20" s="193" t="s">
        <v>14</v>
      </c>
      <c r="C20" s="551">
        <f aca="true" t="shared" si="9" ref="C20:K20">IF(C19="","",C19/C17)</f>
        <v>1</v>
      </c>
      <c r="D20" s="323">
        <f t="shared" si="9"/>
        <v>1</v>
      </c>
      <c r="E20" s="323">
        <f t="shared" si="9"/>
        <v>0</v>
      </c>
      <c r="F20" s="323">
        <f t="shared" si="9"/>
        <v>1</v>
      </c>
      <c r="G20" s="323">
        <v>0</v>
      </c>
      <c r="H20" s="323">
        <f t="shared" si="9"/>
        <v>0.4166666666666667</v>
      </c>
      <c r="I20" s="323">
        <f t="shared" si="9"/>
        <v>0.75</v>
      </c>
      <c r="J20" s="323">
        <f t="shared" si="9"/>
        <v>1</v>
      </c>
      <c r="K20" s="323">
        <f t="shared" si="9"/>
        <v>1</v>
      </c>
      <c r="L20" s="323">
        <v>0</v>
      </c>
      <c r="M20" s="325">
        <f>IF(M19="","",M19/M17)</f>
        <v>0.6666666666666666</v>
      </c>
      <c r="N20" s="356">
        <f>IF(N19="","",N19/N17)</f>
        <v>1</v>
      </c>
      <c r="O20" s="407">
        <f>IF(O19="","",O19/O17)</f>
        <v>0.7222222222222222</v>
      </c>
      <c r="P20" s="643"/>
      <c r="Q20" s="192"/>
    </row>
    <row r="21" spans="1:17" ht="19.5" customHeight="1">
      <c r="A21" s="16" t="s">
        <v>24</v>
      </c>
      <c r="B21" s="345" t="s">
        <v>16</v>
      </c>
      <c r="C21" s="553">
        <f>IF(C17="","",C17-C19)</f>
        <v>0</v>
      </c>
      <c r="D21" s="327">
        <f>IF(D17="","",D17-D19)</f>
        <v>0</v>
      </c>
      <c r="E21" s="327">
        <f>IF(E17="","",E17-E19)</f>
        <v>1</v>
      </c>
      <c r="F21" s="327">
        <f>IF(F17="","",F17-F19)</f>
        <v>0</v>
      </c>
      <c r="G21" s="327">
        <f aca="true" t="shared" si="10" ref="G21:N21">IF(G17="","",G17-G19)</f>
        <v>0</v>
      </c>
      <c r="H21" s="327">
        <f t="shared" si="10"/>
        <v>7</v>
      </c>
      <c r="I21" s="327">
        <f t="shared" si="10"/>
        <v>1</v>
      </c>
      <c r="J21" s="327">
        <f t="shared" si="10"/>
        <v>0</v>
      </c>
      <c r="K21" s="327">
        <f t="shared" si="10"/>
        <v>0</v>
      </c>
      <c r="L21" s="327">
        <f t="shared" si="10"/>
        <v>0</v>
      </c>
      <c r="M21" s="327">
        <f t="shared" si="10"/>
        <v>1</v>
      </c>
      <c r="N21" s="360">
        <f t="shared" si="10"/>
        <v>0</v>
      </c>
      <c r="O21" s="414">
        <f>IF(O17="","",SUM(C21:N21))</f>
        <v>10</v>
      </c>
      <c r="P21" s="644"/>
      <c r="Q21" s="191"/>
    </row>
    <row r="22" spans="1:17" s="173" customFormat="1" ht="19.5" customHeight="1" thickBot="1">
      <c r="A22" s="108"/>
      <c r="B22" s="347" t="s">
        <v>14</v>
      </c>
      <c r="C22" s="552">
        <f>IF(C17="","",C21/C17)</f>
        <v>0</v>
      </c>
      <c r="D22" s="329">
        <f>IF(D17="","",D21/D17)</f>
        <v>0</v>
      </c>
      <c r="E22" s="329">
        <f>IF(E17="","",E21/E17)</f>
        <v>1</v>
      </c>
      <c r="F22" s="329">
        <f aca="true" t="shared" si="11" ref="F22:K22">IF(F17="","",F21/F17)</f>
        <v>0</v>
      </c>
      <c r="G22" s="329">
        <v>0</v>
      </c>
      <c r="H22" s="329">
        <f t="shared" si="11"/>
        <v>0.5833333333333334</v>
      </c>
      <c r="I22" s="329">
        <f>IF(I17="","",I21/I17)</f>
        <v>0.25</v>
      </c>
      <c r="J22" s="329">
        <f>IF(J17="","",J21/J17)</f>
        <v>0</v>
      </c>
      <c r="K22" s="329">
        <f t="shared" si="11"/>
        <v>0</v>
      </c>
      <c r="L22" s="329">
        <v>0</v>
      </c>
      <c r="M22" s="329">
        <f>IF(M17="","",M21/M17)</f>
        <v>0.3333333333333333</v>
      </c>
      <c r="N22" s="358">
        <f>IF(N17="","",N21/N17)</f>
        <v>0</v>
      </c>
      <c r="O22" s="413">
        <f>IF(O21="","",O21/O17)</f>
        <v>0.2777777777777778</v>
      </c>
      <c r="P22" s="646"/>
      <c r="Q22" s="192"/>
    </row>
    <row r="23" spans="1:17" ht="19.5" customHeight="1" thickTop="1">
      <c r="A23" s="16"/>
      <c r="B23" s="348" t="s">
        <v>18</v>
      </c>
      <c r="C23" s="215">
        <v>300</v>
      </c>
      <c r="D23" s="303">
        <v>276</v>
      </c>
      <c r="E23" s="303">
        <v>219</v>
      </c>
      <c r="F23" s="303">
        <v>333</v>
      </c>
      <c r="G23" s="303">
        <v>224</v>
      </c>
      <c r="H23" s="303">
        <v>305</v>
      </c>
      <c r="I23" s="303">
        <v>233</v>
      </c>
      <c r="J23" s="303">
        <v>212</v>
      </c>
      <c r="K23" s="303">
        <v>261</v>
      </c>
      <c r="L23" s="303">
        <v>462</v>
      </c>
      <c r="M23" s="303">
        <v>203</v>
      </c>
      <c r="N23" s="359">
        <v>276</v>
      </c>
      <c r="O23" s="415">
        <f>SUM(C23:N23)</f>
        <v>3304</v>
      </c>
      <c r="P23" s="647"/>
      <c r="Q23" s="191"/>
    </row>
    <row r="24" spans="1:17" ht="19.5" customHeight="1">
      <c r="A24" s="16"/>
      <c r="B24" s="349" t="s">
        <v>25</v>
      </c>
      <c r="C24" s="332">
        <v>0</v>
      </c>
      <c r="D24" s="321">
        <v>0</v>
      </c>
      <c r="E24" s="321">
        <v>0</v>
      </c>
      <c r="F24" s="321">
        <v>93</v>
      </c>
      <c r="G24" s="321">
        <v>0</v>
      </c>
      <c r="H24" s="321">
        <v>55</v>
      </c>
      <c r="I24" s="321">
        <v>0</v>
      </c>
      <c r="J24" s="321">
        <v>0</v>
      </c>
      <c r="K24" s="321">
        <v>55</v>
      </c>
      <c r="L24" s="321">
        <v>268</v>
      </c>
      <c r="M24" s="321">
        <v>0</v>
      </c>
      <c r="N24" s="355">
        <v>0</v>
      </c>
      <c r="O24" s="408">
        <f>SUM(C24:N24)</f>
        <v>471</v>
      </c>
      <c r="P24" s="644"/>
      <c r="Q24" s="191"/>
    </row>
    <row r="25" spans="1:17" s="173" customFormat="1" ht="19.5" customHeight="1">
      <c r="A25" s="105" t="s">
        <v>26</v>
      </c>
      <c r="B25" s="336" t="s">
        <v>14</v>
      </c>
      <c r="C25" s="551">
        <f>IF(C23="","",C23/C32)</f>
        <v>0.22813688212927757</v>
      </c>
      <c r="D25" s="323">
        <f>IF(D23="","",D23/D32)</f>
        <v>0.19491525423728814</v>
      </c>
      <c r="E25" s="323">
        <f>IF(E23="","",E23/E32)</f>
        <v>0.16898148148148148</v>
      </c>
      <c r="F25" s="323">
        <f>IF(F23="","",F23/F32)</f>
        <v>0.2464840858623242</v>
      </c>
      <c r="G25" s="323">
        <f>IF(G23="","",G23/G32)</f>
        <v>0.18729096989966554</v>
      </c>
      <c r="H25" s="323">
        <f aca="true" t="shared" si="12" ref="H25:N25">IF(H23="","",H23/H32)</f>
        <v>0.18897149938042132</v>
      </c>
      <c r="I25" s="323">
        <f t="shared" si="12"/>
        <v>0.1728486646884273</v>
      </c>
      <c r="J25" s="323">
        <f t="shared" si="12"/>
        <v>0.16536661466458658</v>
      </c>
      <c r="K25" s="323">
        <f t="shared" si="12"/>
        <v>0.20295489891135304</v>
      </c>
      <c r="L25" s="323">
        <f t="shared" si="12"/>
        <v>0.33821376281112736</v>
      </c>
      <c r="M25" s="323">
        <f t="shared" si="12"/>
        <v>0.17545375972342264</v>
      </c>
      <c r="N25" s="356">
        <f t="shared" si="12"/>
        <v>0.24125874125874125</v>
      </c>
      <c r="O25" s="407">
        <f>IF(O23="","",O23/O32)</f>
        <v>0.20949844651575678</v>
      </c>
      <c r="P25" s="643"/>
      <c r="Q25" s="192"/>
    </row>
    <row r="26" spans="1:17" ht="19.5" customHeight="1">
      <c r="A26" s="16"/>
      <c r="B26" s="344" t="s">
        <v>20</v>
      </c>
      <c r="C26" s="332">
        <v>273</v>
      </c>
      <c r="D26" s="321">
        <v>254</v>
      </c>
      <c r="E26" s="321">
        <v>206</v>
      </c>
      <c r="F26" s="321">
        <v>212</v>
      </c>
      <c r="G26" s="321">
        <v>199</v>
      </c>
      <c r="H26" s="321">
        <v>235</v>
      </c>
      <c r="I26" s="321">
        <v>202</v>
      </c>
      <c r="J26" s="321">
        <v>202</v>
      </c>
      <c r="K26" s="321">
        <v>170</v>
      </c>
      <c r="L26" s="321">
        <v>173</v>
      </c>
      <c r="M26" s="321">
        <v>180</v>
      </c>
      <c r="N26" s="355">
        <v>241</v>
      </c>
      <c r="O26" s="414">
        <f>IF(O23="","",SUM(C26:N26))</f>
        <v>2547</v>
      </c>
      <c r="P26" s="644"/>
      <c r="Q26" s="191"/>
    </row>
    <row r="27" spans="1:17" ht="19.5" customHeight="1">
      <c r="A27" s="16"/>
      <c r="B27" s="350" t="s">
        <v>25</v>
      </c>
      <c r="C27" s="332">
        <v>0</v>
      </c>
      <c r="D27" s="321">
        <v>0</v>
      </c>
      <c r="E27" s="321">
        <v>0</v>
      </c>
      <c r="F27" s="321">
        <v>0</v>
      </c>
      <c r="G27" s="321">
        <v>0</v>
      </c>
      <c r="H27" s="321">
        <v>0</v>
      </c>
      <c r="I27" s="321">
        <v>0</v>
      </c>
      <c r="J27" s="321">
        <v>0</v>
      </c>
      <c r="K27" s="321">
        <v>0</v>
      </c>
      <c r="L27" s="321">
        <v>0</v>
      </c>
      <c r="M27" s="321">
        <v>0</v>
      </c>
      <c r="N27" s="355">
        <v>0</v>
      </c>
      <c r="O27" s="416">
        <f>IF(O26="","",SUM(C27:N27))</f>
        <v>0</v>
      </c>
      <c r="P27" s="647"/>
      <c r="Q27" s="191"/>
    </row>
    <row r="28" spans="1:17" s="173" customFormat="1" ht="19.5" customHeight="1">
      <c r="A28" s="105"/>
      <c r="B28" s="333" t="s">
        <v>14</v>
      </c>
      <c r="C28" s="551">
        <f>IF(C26="","",C26/C23)</f>
        <v>0.91</v>
      </c>
      <c r="D28" s="323">
        <f>IF(D26="","",D26/D23)</f>
        <v>0.9202898550724637</v>
      </c>
      <c r="E28" s="323">
        <f>IF(E26="","",E26/E23)</f>
        <v>0.9406392694063926</v>
      </c>
      <c r="F28" s="323">
        <f aca="true" t="shared" si="13" ref="F28:N28">IF(F26="","",F26/F23)</f>
        <v>0.6366366366366366</v>
      </c>
      <c r="G28" s="323">
        <f t="shared" si="13"/>
        <v>0.8883928571428571</v>
      </c>
      <c r="H28" s="323">
        <f t="shared" si="13"/>
        <v>0.7704918032786885</v>
      </c>
      <c r="I28" s="323">
        <f t="shared" si="13"/>
        <v>0.8669527896995708</v>
      </c>
      <c r="J28" s="323">
        <f t="shared" si="13"/>
        <v>0.9528301886792453</v>
      </c>
      <c r="K28" s="323">
        <f t="shared" si="13"/>
        <v>0.6513409961685823</v>
      </c>
      <c r="L28" s="323">
        <f t="shared" si="13"/>
        <v>0.37445887445887444</v>
      </c>
      <c r="M28" s="323">
        <f t="shared" si="13"/>
        <v>0.8866995073891626</v>
      </c>
      <c r="N28" s="356">
        <f t="shared" si="13"/>
        <v>0.8731884057971014</v>
      </c>
      <c r="O28" s="411">
        <f>IF(O23="","",O26/O23)</f>
        <v>0.7708837772397095</v>
      </c>
      <c r="P28" s="643"/>
      <c r="Q28" s="192"/>
    </row>
    <row r="29" spans="1:17" ht="19.5" customHeight="1">
      <c r="A29" s="16" t="s">
        <v>27</v>
      </c>
      <c r="B29" s="344" t="s">
        <v>16</v>
      </c>
      <c r="C29" s="550">
        <f>IF(C23="","",C23-C26)</f>
        <v>27</v>
      </c>
      <c r="D29" s="324">
        <f>IF(D23="","",D23-D26)</f>
        <v>22</v>
      </c>
      <c r="E29" s="324">
        <f aca="true" t="shared" si="14" ref="E29:N29">IF(E23="","",E23-E26)</f>
        <v>13</v>
      </c>
      <c r="F29" s="324">
        <f t="shared" si="14"/>
        <v>121</v>
      </c>
      <c r="G29" s="324">
        <f t="shared" si="14"/>
        <v>25</v>
      </c>
      <c r="H29" s="324">
        <f t="shared" si="14"/>
        <v>70</v>
      </c>
      <c r="I29" s="324">
        <f t="shared" si="14"/>
        <v>31</v>
      </c>
      <c r="J29" s="324">
        <f t="shared" si="14"/>
        <v>10</v>
      </c>
      <c r="K29" s="324">
        <f t="shared" si="14"/>
        <v>91</v>
      </c>
      <c r="L29" s="324">
        <f t="shared" si="14"/>
        <v>289</v>
      </c>
      <c r="M29" s="324">
        <f t="shared" si="14"/>
        <v>23</v>
      </c>
      <c r="N29" s="324">
        <f t="shared" si="14"/>
        <v>35</v>
      </c>
      <c r="O29" s="417">
        <f>IF(O23="","",SUM(C29:N29))</f>
        <v>757</v>
      </c>
      <c r="P29" s="647"/>
      <c r="Q29" s="191"/>
    </row>
    <row r="30" spans="1:17" ht="19.5" customHeight="1">
      <c r="A30" s="16"/>
      <c r="B30" s="351" t="s">
        <v>25</v>
      </c>
      <c r="C30" s="550">
        <f>IF(C24="","",C24-C27)</f>
        <v>0</v>
      </c>
      <c r="D30" s="324">
        <f>IF(D24="","",D24-D27)</f>
        <v>0</v>
      </c>
      <c r="E30" s="324">
        <f aca="true" t="shared" si="15" ref="E30:N30">IF(E24="","",E24-E27)</f>
        <v>0</v>
      </c>
      <c r="F30" s="324">
        <f t="shared" si="15"/>
        <v>93</v>
      </c>
      <c r="G30" s="324">
        <f t="shared" si="15"/>
        <v>0</v>
      </c>
      <c r="H30" s="324">
        <f t="shared" si="15"/>
        <v>55</v>
      </c>
      <c r="I30" s="324">
        <f t="shared" si="15"/>
        <v>0</v>
      </c>
      <c r="J30" s="324">
        <f t="shared" si="15"/>
        <v>0</v>
      </c>
      <c r="K30" s="324">
        <f t="shared" si="15"/>
        <v>55</v>
      </c>
      <c r="L30" s="324">
        <f t="shared" si="15"/>
        <v>268</v>
      </c>
      <c r="M30" s="324">
        <f t="shared" si="15"/>
        <v>0</v>
      </c>
      <c r="N30" s="324">
        <f t="shared" si="15"/>
        <v>0</v>
      </c>
      <c r="O30" s="408">
        <f>IF(O29="","",SUM(C30:N30))</f>
        <v>471</v>
      </c>
      <c r="P30" s="644"/>
      <c r="Q30" s="191"/>
    </row>
    <row r="31" spans="1:17" s="173" customFormat="1" ht="19.5" customHeight="1" thickBot="1">
      <c r="A31" s="106"/>
      <c r="B31" s="352" t="s">
        <v>28</v>
      </c>
      <c r="C31" s="552">
        <f>IF(C29="","",C29/C23)</f>
        <v>0.09</v>
      </c>
      <c r="D31" s="329">
        <f>IF(D29="","",D29/D23)</f>
        <v>0.07971014492753623</v>
      </c>
      <c r="E31" s="329">
        <f aca="true" t="shared" si="16" ref="E31:N31">IF(E29="","",E29/E23)</f>
        <v>0.0593607305936073</v>
      </c>
      <c r="F31" s="329">
        <f t="shared" si="16"/>
        <v>0.3633633633633634</v>
      </c>
      <c r="G31" s="329">
        <f t="shared" si="16"/>
        <v>0.11160714285714286</v>
      </c>
      <c r="H31" s="329">
        <f t="shared" si="16"/>
        <v>0.22950819672131148</v>
      </c>
      <c r="I31" s="329">
        <f t="shared" si="16"/>
        <v>0.13304721030042918</v>
      </c>
      <c r="J31" s="329">
        <f t="shared" si="16"/>
        <v>0.04716981132075472</v>
      </c>
      <c r="K31" s="329">
        <f t="shared" si="16"/>
        <v>0.3486590038314176</v>
      </c>
      <c r="L31" s="329">
        <f t="shared" si="16"/>
        <v>0.6255411255411255</v>
      </c>
      <c r="M31" s="329">
        <f t="shared" si="16"/>
        <v>0.11330049261083744</v>
      </c>
      <c r="N31" s="329">
        <f t="shared" si="16"/>
        <v>0.12681159420289856</v>
      </c>
      <c r="O31" s="418">
        <f>IF(O29="","",O29/O23)</f>
        <v>0.22911622276029056</v>
      </c>
      <c r="P31" s="643"/>
      <c r="Q31" s="192"/>
    </row>
    <row r="32" spans="1:17" ht="19.5" customHeight="1" thickTop="1">
      <c r="A32" s="14"/>
      <c r="B32" s="353" t="s">
        <v>18</v>
      </c>
      <c r="C32" s="549">
        <f aca="true" t="shared" si="17" ref="C32:I32">IF(C23="","",C5+C11+C17+C23)</f>
        <v>1315</v>
      </c>
      <c r="D32" s="330">
        <f t="shared" si="17"/>
        <v>1416</v>
      </c>
      <c r="E32" s="330">
        <f t="shared" si="17"/>
        <v>1296</v>
      </c>
      <c r="F32" s="330">
        <f t="shared" si="17"/>
        <v>1351</v>
      </c>
      <c r="G32" s="330">
        <f t="shared" si="17"/>
        <v>1196</v>
      </c>
      <c r="H32" s="330">
        <f t="shared" si="17"/>
        <v>1614</v>
      </c>
      <c r="I32" s="330">
        <f t="shared" si="17"/>
        <v>1348</v>
      </c>
      <c r="J32" s="330">
        <f>IF(J23="","",J5+J11+J17+J23)</f>
        <v>1282</v>
      </c>
      <c r="K32" s="330">
        <f>IF(K23="","",K5+K11+K17+K23)</f>
        <v>1286</v>
      </c>
      <c r="L32" s="330">
        <f>IF(L23="","",L5+L11+L17+L23)</f>
        <v>1366</v>
      </c>
      <c r="M32" s="330">
        <f>IF(M23="","",M5+M11+M17+M23)</f>
        <v>1157</v>
      </c>
      <c r="N32" s="361">
        <f>IF(N23="","",N5+N11+N17+N23)</f>
        <v>1144</v>
      </c>
      <c r="O32" s="419">
        <f>SUM(C32:N32)</f>
        <v>15771</v>
      </c>
      <c r="P32" s="644"/>
      <c r="Q32" s="191"/>
    </row>
    <row r="33" spans="1:17" ht="19.5" customHeight="1">
      <c r="A33" s="14" t="s">
        <v>29</v>
      </c>
      <c r="B33" s="337" t="s">
        <v>20</v>
      </c>
      <c r="C33" s="550">
        <f>IF(C26="","",C7+C13+C19+C26)</f>
        <v>1018</v>
      </c>
      <c r="D33" s="324">
        <f>IF(D26="","",D7+D13+D19+D26)</f>
        <v>1073</v>
      </c>
      <c r="E33" s="324">
        <f>IF(E26="","",E7+E13+E19+E26)</f>
        <v>980</v>
      </c>
      <c r="F33" s="324">
        <f aca="true" t="shared" si="18" ref="F33:M33">IF(F26="","",F7+F13+F19+F26)</f>
        <v>956</v>
      </c>
      <c r="G33" s="324">
        <f t="shared" si="18"/>
        <v>940</v>
      </c>
      <c r="H33" s="324">
        <f t="shared" si="18"/>
        <v>1235</v>
      </c>
      <c r="I33" s="324">
        <f t="shared" si="18"/>
        <v>1027</v>
      </c>
      <c r="J33" s="324">
        <f t="shared" si="18"/>
        <v>981</v>
      </c>
      <c r="K33" s="324">
        <f t="shared" si="18"/>
        <v>972</v>
      </c>
      <c r="L33" s="324">
        <f t="shared" si="18"/>
        <v>782</v>
      </c>
      <c r="M33" s="324">
        <f t="shared" si="18"/>
        <v>905</v>
      </c>
      <c r="N33" s="357">
        <f>IF(N26="","",N7+N13+N19+N26)</f>
        <v>958</v>
      </c>
      <c r="O33" s="420">
        <f>SUM(C33:N33)</f>
        <v>11827</v>
      </c>
      <c r="P33" s="644"/>
      <c r="Q33" s="132"/>
    </row>
    <row r="34" spans="1:17" s="173" customFormat="1" ht="19.5" customHeight="1">
      <c r="A34" s="105"/>
      <c r="B34" s="333" t="s">
        <v>14</v>
      </c>
      <c r="C34" s="551">
        <f aca="true" t="shared" si="19" ref="C34:M34">IF(C33="","",C33/C32)</f>
        <v>0.7741444866920152</v>
      </c>
      <c r="D34" s="323">
        <f t="shared" si="19"/>
        <v>0.757768361581921</v>
      </c>
      <c r="E34" s="323">
        <f t="shared" si="19"/>
        <v>0.7561728395061729</v>
      </c>
      <c r="F34" s="323">
        <f t="shared" si="19"/>
        <v>0.7076239822353811</v>
      </c>
      <c r="G34" s="323">
        <f t="shared" si="19"/>
        <v>0.7859531772575251</v>
      </c>
      <c r="H34" s="323">
        <f t="shared" si="19"/>
        <v>0.765179677819083</v>
      </c>
      <c r="I34" s="323">
        <f t="shared" si="19"/>
        <v>0.7618694362017804</v>
      </c>
      <c r="J34" s="323">
        <f t="shared" si="19"/>
        <v>0.765210608424337</v>
      </c>
      <c r="K34" s="323">
        <f t="shared" si="19"/>
        <v>0.7558320373250389</v>
      </c>
      <c r="L34" s="323">
        <f t="shared" si="19"/>
        <v>0.5724743777452416</v>
      </c>
      <c r="M34" s="323">
        <f t="shared" si="19"/>
        <v>0.7821953327571305</v>
      </c>
      <c r="N34" s="356">
        <f>IF(N33="","",N33/N32)</f>
        <v>0.8374125874125874</v>
      </c>
      <c r="O34" s="411">
        <f>IF(O33="","",O33/O32)</f>
        <v>0.7499207405998352</v>
      </c>
      <c r="P34" s="643"/>
      <c r="Q34" s="194"/>
    </row>
    <row r="35" spans="1:17" ht="19.5" customHeight="1">
      <c r="A35" s="16" t="s">
        <v>13</v>
      </c>
      <c r="B35" s="344" t="s">
        <v>16</v>
      </c>
      <c r="C35" s="550">
        <f>IF(C29="","",C29+C21+C15+C9)</f>
        <v>297</v>
      </c>
      <c r="D35" s="324">
        <f>IF(D29="","",D29+D21+D15+D9)</f>
        <v>343</v>
      </c>
      <c r="E35" s="324">
        <f>IF(E29="","",E29+E21+E15+E9)</f>
        <v>316</v>
      </c>
      <c r="F35" s="324">
        <f aca="true" t="shared" si="20" ref="F35:M35">IF(F29="","",F29+F21+F15+F9)</f>
        <v>395</v>
      </c>
      <c r="G35" s="324">
        <f t="shared" si="20"/>
        <v>256</v>
      </c>
      <c r="H35" s="324">
        <f t="shared" si="20"/>
        <v>379</v>
      </c>
      <c r="I35" s="324">
        <f t="shared" si="20"/>
        <v>321</v>
      </c>
      <c r="J35" s="324">
        <f t="shared" si="20"/>
        <v>301</v>
      </c>
      <c r="K35" s="324">
        <f t="shared" si="20"/>
        <v>314</v>
      </c>
      <c r="L35" s="324">
        <f t="shared" si="20"/>
        <v>584</v>
      </c>
      <c r="M35" s="324">
        <f t="shared" si="20"/>
        <v>252</v>
      </c>
      <c r="N35" s="357">
        <f>IF(N29="","",N29+N21+N15+N9)</f>
        <v>186</v>
      </c>
      <c r="O35" s="421">
        <f>SUM(C35:N35)</f>
        <v>3944</v>
      </c>
      <c r="P35" s="644"/>
      <c r="Q35" s="191"/>
    </row>
    <row r="36" spans="1:17" s="173" customFormat="1" ht="19.5" customHeight="1" thickBot="1">
      <c r="A36" s="109"/>
      <c r="B36" s="354" t="s">
        <v>14</v>
      </c>
      <c r="C36" s="637">
        <f aca="true" t="shared" si="21" ref="C36:M36">IF(C35="","",C35/C32)</f>
        <v>0.22585551330798478</v>
      </c>
      <c r="D36" s="638">
        <f t="shared" si="21"/>
        <v>0.2422316384180791</v>
      </c>
      <c r="E36" s="638">
        <f t="shared" si="21"/>
        <v>0.24382716049382716</v>
      </c>
      <c r="F36" s="638">
        <f t="shared" si="21"/>
        <v>0.2923760177646188</v>
      </c>
      <c r="G36" s="638">
        <f t="shared" si="21"/>
        <v>0.2140468227424749</v>
      </c>
      <c r="H36" s="638">
        <f t="shared" si="21"/>
        <v>0.23482032218091697</v>
      </c>
      <c r="I36" s="638">
        <f t="shared" si="21"/>
        <v>0.2381305637982196</v>
      </c>
      <c r="J36" s="638">
        <f t="shared" si="21"/>
        <v>0.23478939157566303</v>
      </c>
      <c r="K36" s="638">
        <f t="shared" si="21"/>
        <v>0.24416796267496113</v>
      </c>
      <c r="L36" s="638">
        <f t="shared" si="21"/>
        <v>0.42752562225475843</v>
      </c>
      <c r="M36" s="638">
        <f t="shared" si="21"/>
        <v>0.21780466724286948</v>
      </c>
      <c r="N36" s="639">
        <f>IF(N35="","",N35/N32)</f>
        <v>0.16258741258741258</v>
      </c>
      <c r="O36" s="422">
        <f>IF(O35="","",O35/O32)</f>
        <v>0.25007925940016484</v>
      </c>
      <c r="P36" s="643"/>
      <c r="Q36" s="194"/>
    </row>
    <row r="37" spans="1:16" ht="15" thickTop="1">
      <c r="A37" s="8"/>
      <c r="B37" s="191"/>
      <c r="C37" s="191"/>
      <c r="D37" s="191"/>
      <c r="E37" s="191"/>
      <c r="F37" s="191"/>
      <c r="G37" s="191"/>
      <c r="H37" s="191"/>
      <c r="I37" s="191"/>
      <c r="J37" s="191"/>
      <c r="K37" s="783" t="s">
        <v>30</v>
      </c>
      <c r="L37" s="783"/>
      <c r="M37" s="783"/>
      <c r="N37" s="783"/>
      <c r="O37" s="783"/>
      <c r="P37" s="191"/>
    </row>
    <row r="38" spans="1:17" ht="14.25">
      <c r="A38" s="8"/>
      <c r="B38" s="191"/>
      <c r="C38" s="191"/>
      <c r="D38" s="191"/>
      <c r="E38" s="191"/>
      <c r="F38" s="191"/>
      <c r="G38" s="191"/>
      <c r="H38" s="212"/>
      <c r="I38" s="191"/>
      <c r="J38" s="191"/>
      <c r="K38" s="782" t="s">
        <v>141</v>
      </c>
      <c r="L38" s="782"/>
      <c r="M38" s="782"/>
      <c r="N38" s="782"/>
      <c r="O38" s="782"/>
      <c r="P38" s="648"/>
      <c r="Q38" s="648"/>
    </row>
    <row r="39" spans="1:16" ht="13.5">
      <c r="A39" s="191"/>
      <c r="B39" s="191"/>
      <c r="C39" s="191"/>
      <c r="D39" s="191"/>
      <c r="E39" s="191"/>
      <c r="F39" s="191"/>
      <c r="G39" s="191"/>
      <c r="H39" s="191"/>
      <c r="I39" s="191"/>
      <c r="J39" s="191"/>
      <c r="K39" s="191"/>
      <c r="L39" s="191"/>
      <c r="M39" s="191"/>
      <c r="N39" s="191"/>
      <c r="O39" s="191"/>
      <c r="P39" s="191"/>
    </row>
    <row r="40" spans="1:17" ht="17.25">
      <c r="A40" s="8"/>
      <c r="B40" s="191"/>
      <c r="C40" s="191"/>
      <c r="D40" s="191"/>
      <c r="E40" s="781" t="s">
        <v>31</v>
      </c>
      <c r="F40" s="781"/>
      <c r="G40" s="781"/>
      <c r="H40" s="781"/>
      <c r="I40" s="781"/>
      <c r="J40" s="781"/>
      <c r="K40" s="781"/>
      <c r="L40" s="216" t="s">
        <v>205</v>
      </c>
      <c r="M40" s="191"/>
      <c r="N40" s="191"/>
      <c r="O40" s="191"/>
      <c r="P40" s="191"/>
      <c r="Q40" s="191"/>
    </row>
    <row r="41" spans="1:17" ht="13.5">
      <c r="A41" s="191"/>
      <c r="B41" s="191"/>
      <c r="C41" s="191"/>
      <c r="D41" s="191"/>
      <c r="E41" s="191"/>
      <c r="F41" s="191"/>
      <c r="G41" s="191"/>
      <c r="H41" s="191"/>
      <c r="I41" s="191"/>
      <c r="J41" s="191"/>
      <c r="K41" s="191"/>
      <c r="L41" s="191"/>
      <c r="M41" s="191"/>
      <c r="N41" s="191"/>
      <c r="O41" s="191"/>
      <c r="P41" s="191"/>
      <c r="Q41" s="191"/>
    </row>
    <row r="42" spans="1:16" ht="15" thickBot="1">
      <c r="A42" s="8"/>
      <c r="B42" s="191"/>
      <c r="C42" s="191"/>
      <c r="D42" s="191"/>
      <c r="E42" s="191"/>
      <c r="F42" s="191"/>
      <c r="G42" s="191"/>
      <c r="H42" s="191"/>
      <c r="I42" s="191"/>
      <c r="J42" s="191"/>
      <c r="K42" s="191"/>
      <c r="L42" s="191"/>
      <c r="M42" s="191"/>
      <c r="N42" s="191"/>
      <c r="O42" s="191"/>
      <c r="P42" s="297" t="s">
        <v>0</v>
      </c>
    </row>
    <row r="43" spans="1:16" ht="22.5" customHeight="1" thickBot="1" thickTop="1">
      <c r="A43" s="17"/>
      <c r="B43" s="11"/>
      <c r="C43" s="115"/>
      <c r="D43" s="116" t="s">
        <v>1</v>
      </c>
      <c r="E43" s="117" t="s">
        <v>2</v>
      </c>
      <c r="F43" s="117" t="s">
        <v>3</v>
      </c>
      <c r="G43" s="117" t="s">
        <v>4</v>
      </c>
      <c r="H43" s="117" t="s">
        <v>5</v>
      </c>
      <c r="I43" s="117" t="s">
        <v>6</v>
      </c>
      <c r="J43" s="117" t="s">
        <v>7</v>
      </c>
      <c r="K43" s="117" t="s">
        <v>8</v>
      </c>
      <c r="L43" s="117" t="s">
        <v>9</v>
      </c>
      <c r="M43" s="117" t="s">
        <v>10</v>
      </c>
      <c r="N43" s="117" t="s">
        <v>11</v>
      </c>
      <c r="O43" s="115" t="s">
        <v>12</v>
      </c>
      <c r="P43" s="391" t="s">
        <v>13</v>
      </c>
    </row>
    <row r="44" spans="1:16" ht="15" thickTop="1">
      <c r="A44" s="12"/>
      <c r="B44" s="365"/>
      <c r="C44" s="377" t="s">
        <v>32</v>
      </c>
      <c r="D44" s="555">
        <f>IF(C5="","",C5)</f>
        <v>614</v>
      </c>
      <c r="E44" s="465">
        <f aca="true" t="shared" si="22" ref="E44:O44">IF(D5="","",D5)</f>
        <v>643</v>
      </c>
      <c r="F44" s="465">
        <f t="shared" si="22"/>
        <v>658</v>
      </c>
      <c r="G44" s="465">
        <f t="shared" si="22"/>
        <v>650</v>
      </c>
      <c r="H44" s="465">
        <f t="shared" si="22"/>
        <v>594</v>
      </c>
      <c r="I44" s="465">
        <f>IF(H5="","",H5)</f>
        <v>707</v>
      </c>
      <c r="J44" s="465">
        <f t="shared" si="22"/>
        <v>590</v>
      </c>
      <c r="K44" s="465">
        <f t="shared" si="22"/>
        <v>575</v>
      </c>
      <c r="L44" s="465">
        <f t="shared" si="22"/>
        <v>587</v>
      </c>
      <c r="M44" s="465">
        <f t="shared" si="22"/>
        <v>467</v>
      </c>
      <c r="N44" s="465">
        <f t="shared" si="22"/>
        <v>576</v>
      </c>
      <c r="O44" s="465">
        <f t="shared" si="22"/>
        <v>571</v>
      </c>
      <c r="P44" s="406">
        <f>SUM(D44:O44)</f>
        <v>7232</v>
      </c>
    </row>
    <row r="45" spans="1:16" s="766" customFormat="1" ht="14.25">
      <c r="A45" s="768"/>
      <c r="B45" s="762" t="s">
        <v>18</v>
      </c>
      <c r="C45" s="763" t="s">
        <v>33</v>
      </c>
      <c r="D45" s="764">
        <v>673</v>
      </c>
      <c r="E45" s="743">
        <v>653</v>
      </c>
      <c r="F45" s="748">
        <v>759</v>
      </c>
      <c r="G45" s="748">
        <v>734</v>
      </c>
      <c r="H45" s="748">
        <v>787</v>
      </c>
      <c r="I45" s="748">
        <v>731</v>
      </c>
      <c r="J45" s="748">
        <v>628</v>
      </c>
      <c r="K45" s="748">
        <v>656</v>
      </c>
      <c r="L45" s="748">
        <v>691</v>
      </c>
      <c r="M45" s="748">
        <v>553</v>
      </c>
      <c r="N45" s="748">
        <v>652</v>
      </c>
      <c r="O45" s="748">
        <v>628</v>
      </c>
      <c r="P45" s="765">
        <f>SUM(D45:O45)</f>
        <v>8145</v>
      </c>
    </row>
    <row r="46" spans="1:16" s="173" customFormat="1" ht="14.25">
      <c r="A46" s="105" t="s">
        <v>19</v>
      </c>
      <c r="B46" s="367"/>
      <c r="C46" s="378" t="s">
        <v>34</v>
      </c>
      <c r="D46" s="565">
        <f>IF(D44="","",D44/D45)</f>
        <v>0.912332838038633</v>
      </c>
      <c r="E46" s="514">
        <f aca="true" t="shared" si="23" ref="E46:O46">IF(E44="","",E44/E45)</f>
        <v>0.9846860643185299</v>
      </c>
      <c r="F46" s="514">
        <f t="shared" si="23"/>
        <v>0.8669301712779973</v>
      </c>
      <c r="G46" s="514">
        <f t="shared" si="23"/>
        <v>0.885558583106267</v>
      </c>
      <c r="H46" s="514">
        <f t="shared" si="23"/>
        <v>0.7547649301143583</v>
      </c>
      <c r="I46" s="514">
        <f t="shared" si="23"/>
        <v>0.9671682626538988</v>
      </c>
      <c r="J46" s="514">
        <f t="shared" si="23"/>
        <v>0.9394904458598726</v>
      </c>
      <c r="K46" s="514">
        <f t="shared" si="23"/>
        <v>0.8765243902439024</v>
      </c>
      <c r="L46" s="514">
        <f t="shared" si="23"/>
        <v>0.849493487698987</v>
      </c>
      <c r="M46" s="514">
        <f t="shared" si="23"/>
        <v>0.8444846292947559</v>
      </c>
      <c r="N46" s="514">
        <f t="shared" si="23"/>
        <v>0.8834355828220859</v>
      </c>
      <c r="O46" s="515">
        <f t="shared" si="23"/>
        <v>0.9092356687898089</v>
      </c>
      <c r="P46" s="424">
        <f>P44/P45</f>
        <v>0.8879066912216084</v>
      </c>
    </row>
    <row r="47" spans="1:16" ht="14.25">
      <c r="A47" s="14"/>
      <c r="B47" s="368"/>
      <c r="C47" s="379" t="s">
        <v>32</v>
      </c>
      <c r="D47" s="568">
        <f>IF(C7="","",C7)</f>
        <v>562</v>
      </c>
      <c r="E47" s="569">
        <f aca="true" t="shared" si="24" ref="E47:O47">IF(D7="","",D7)</f>
        <v>585</v>
      </c>
      <c r="F47" s="569">
        <f t="shared" si="24"/>
        <v>601</v>
      </c>
      <c r="G47" s="569">
        <f t="shared" si="24"/>
        <v>581</v>
      </c>
      <c r="H47" s="569">
        <f t="shared" si="24"/>
        <v>537</v>
      </c>
      <c r="I47" s="569">
        <f t="shared" si="24"/>
        <v>645</v>
      </c>
      <c r="J47" s="569">
        <f t="shared" si="24"/>
        <v>523</v>
      </c>
      <c r="K47" s="569">
        <f t="shared" si="24"/>
        <v>510</v>
      </c>
      <c r="L47" s="569">
        <f t="shared" si="24"/>
        <v>537</v>
      </c>
      <c r="M47" s="569">
        <f t="shared" si="24"/>
        <v>415</v>
      </c>
      <c r="N47" s="665">
        <f t="shared" si="24"/>
        <v>515</v>
      </c>
      <c r="O47" s="665">
        <f t="shared" si="24"/>
        <v>528</v>
      </c>
      <c r="P47" s="406">
        <f>SUM(D47:O47)</f>
        <v>6539</v>
      </c>
    </row>
    <row r="48" spans="1:16" s="766" customFormat="1" ht="14.25">
      <c r="A48" s="768"/>
      <c r="B48" s="762" t="s">
        <v>20</v>
      </c>
      <c r="C48" s="763" t="s">
        <v>33</v>
      </c>
      <c r="D48" s="764">
        <v>576</v>
      </c>
      <c r="E48" s="748">
        <v>562</v>
      </c>
      <c r="F48" s="748">
        <v>652</v>
      </c>
      <c r="G48" s="748">
        <v>643</v>
      </c>
      <c r="H48" s="748">
        <v>692</v>
      </c>
      <c r="I48" s="748">
        <v>638</v>
      </c>
      <c r="J48" s="748">
        <v>552</v>
      </c>
      <c r="K48" s="748">
        <v>578</v>
      </c>
      <c r="L48" s="748">
        <v>622</v>
      </c>
      <c r="M48" s="748">
        <v>479</v>
      </c>
      <c r="N48" s="748">
        <v>573</v>
      </c>
      <c r="O48" s="748">
        <v>560</v>
      </c>
      <c r="P48" s="767">
        <f>SUM(D48:O48)</f>
        <v>7127</v>
      </c>
    </row>
    <row r="49" spans="1:16" ht="14.25">
      <c r="A49" s="13"/>
      <c r="B49" s="369"/>
      <c r="C49" s="380" t="s">
        <v>34</v>
      </c>
      <c r="D49" s="565">
        <f aca="true" t="shared" si="25" ref="D49:O49">IF(D47="","",D47/D48)</f>
        <v>0.9756944444444444</v>
      </c>
      <c r="E49" s="514">
        <f t="shared" si="25"/>
        <v>1.0409252669039146</v>
      </c>
      <c r="F49" s="514">
        <f t="shared" si="25"/>
        <v>0.9217791411042945</v>
      </c>
      <c r="G49" s="514">
        <f t="shared" si="25"/>
        <v>0.9035769828926905</v>
      </c>
      <c r="H49" s="514">
        <f t="shared" si="25"/>
        <v>0.7760115606936416</v>
      </c>
      <c r="I49" s="514">
        <f t="shared" si="25"/>
        <v>1.0109717868338557</v>
      </c>
      <c r="J49" s="514">
        <f t="shared" si="25"/>
        <v>0.947463768115942</v>
      </c>
      <c r="K49" s="514">
        <f t="shared" si="25"/>
        <v>0.8823529411764706</v>
      </c>
      <c r="L49" s="514">
        <f t="shared" si="25"/>
        <v>0.8633440514469454</v>
      </c>
      <c r="M49" s="514">
        <f t="shared" si="25"/>
        <v>0.8663883089770354</v>
      </c>
      <c r="N49" s="514">
        <f t="shared" si="25"/>
        <v>0.8987783595113438</v>
      </c>
      <c r="O49" s="515">
        <f t="shared" si="25"/>
        <v>0.9428571428571428</v>
      </c>
      <c r="P49" s="425">
        <f>P47/P48</f>
        <v>0.917496842991441</v>
      </c>
    </row>
    <row r="50" spans="1:16" ht="14.25">
      <c r="A50" s="14" t="s">
        <v>21</v>
      </c>
      <c r="B50" s="368"/>
      <c r="C50" s="379" t="s">
        <v>32</v>
      </c>
      <c r="D50" s="559">
        <f>IF(D44="","",D44-D47)</f>
        <v>52</v>
      </c>
      <c r="E50" s="457">
        <f aca="true" t="shared" si="26" ref="E50:O50">IF(E44="","",E44-E47)</f>
        <v>58</v>
      </c>
      <c r="F50" s="457">
        <f t="shared" si="26"/>
        <v>57</v>
      </c>
      <c r="G50" s="457">
        <f t="shared" si="26"/>
        <v>69</v>
      </c>
      <c r="H50" s="457">
        <f t="shared" si="26"/>
        <v>57</v>
      </c>
      <c r="I50" s="457">
        <f t="shared" si="26"/>
        <v>62</v>
      </c>
      <c r="J50" s="457">
        <f t="shared" si="26"/>
        <v>67</v>
      </c>
      <c r="K50" s="457">
        <f t="shared" si="26"/>
        <v>65</v>
      </c>
      <c r="L50" s="457">
        <f t="shared" si="26"/>
        <v>50</v>
      </c>
      <c r="M50" s="457">
        <f t="shared" si="26"/>
        <v>52</v>
      </c>
      <c r="N50" s="457">
        <f t="shared" si="26"/>
        <v>61</v>
      </c>
      <c r="O50" s="458">
        <f t="shared" si="26"/>
        <v>43</v>
      </c>
      <c r="P50" s="414">
        <f>SUM(D50:O50)</f>
        <v>693</v>
      </c>
    </row>
    <row r="51" spans="1:16" ht="14.25">
      <c r="A51" s="14"/>
      <c r="B51" s="366" t="s">
        <v>16</v>
      </c>
      <c r="C51" s="381" t="s">
        <v>33</v>
      </c>
      <c r="D51" s="507">
        <f>IF(D45="","",D45-D48)</f>
        <v>97</v>
      </c>
      <c r="E51" s="460">
        <f aca="true" t="shared" si="27" ref="E51:O51">IF(E45="","",E45-E48)</f>
        <v>91</v>
      </c>
      <c r="F51" s="460">
        <f t="shared" si="27"/>
        <v>107</v>
      </c>
      <c r="G51" s="460">
        <f t="shared" si="27"/>
        <v>91</v>
      </c>
      <c r="H51" s="460">
        <f t="shared" si="27"/>
        <v>95</v>
      </c>
      <c r="I51" s="460">
        <f t="shared" si="27"/>
        <v>93</v>
      </c>
      <c r="J51" s="460">
        <f t="shared" si="27"/>
        <v>76</v>
      </c>
      <c r="K51" s="460">
        <f t="shared" si="27"/>
        <v>78</v>
      </c>
      <c r="L51" s="460">
        <f t="shared" si="27"/>
        <v>69</v>
      </c>
      <c r="M51" s="460">
        <f t="shared" si="27"/>
        <v>74</v>
      </c>
      <c r="N51" s="460">
        <f t="shared" si="27"/>
        <v>79</v>
      </c>
      <c r="O51" s="461">
        <f t="shared" si="27"/>
        <v>68</v>
      </c>
      <c r="P51" s="426">
        <f>SUM(D51:O51)</f>
        <v>1018</v>
      </c>
    </row>
    <row r="52" spans="1:16" s="173" customFormat="1" ht="15" thickBot="1">
      <c r="A52" s="106"/>
      <c r="B52" s="370"/>
      <c r="C52" s="382" t="s">
        <v>34</v>
      </c>
      <c r="D52" s="560">
        <f>IF(D50="","",D50/D51)</f>
        <v>0.5360824742268041</v>
      </c>
      <c r="E52" s="472">
        <f aca="true" t="shared" si="28" ref="E52:O52">IF(E50="","",E50/E51)</f>
        <v>0.6373626373626373</v>
      </c>
      <c r="F52" s="472">
        <f t="shared" si="28"/>
        <v>0.5327102803738317</v>
      </c>
      <c r="G52" s="472">
        <f t="shared" si="28"/>
        <v>0.7582417582417582</v>
      </c>
      <c r="H52" s="472">
        <f t="shared" si="28"/>
        <v>0.6</v>
      </c>
      <c r="I52" s="472">
        <f t="shared" si="28"/>
        <v>0.6666666666666666</v>
      </c>
      <c r="J52" s="472">
        <f t="shared" si="28"/>
        <v>0.881578947368421</v>
      </c>
      <c r="K52" s="472">
        <f t="shared" si="28"/>
        <v>0.8333333333333334</v>
      </c>
      <c r="L52" s="472">
        <f t="shared" si="28"/>
        <v>0.7246376811594203</v>
      </c>
      <c r="M52" s="472">
        <f t="shared" si="28"/>
        <v>0.7027027027027027</v>
      </c>
      <c r="N52" s="472">
        <f t="shared" si="28"/>
        <v>0.7721518987341772</v>
      </c>
      <c r="O52" s="473">
        <f t="shared" si="28"/>
        <v>0.6323529411764706</v>
      </c>
      <c r="P52" s="418">
        <f>P50/P51</f>
        <v>0.6807465618860511</v>
      </c>
    </row>
    <row r="53" spans="1:16" ht="15" thickTop="1">
      <c r="A53" s="14"/>
      <c r="B53" s="366"/>
      <c r="C53" s="377" t="s">
        <v>32</v>
      </c>
      <c r="D53" s="555">
        <f>IF(C11="","",C11)</f>
        <v>399</v>
      </c>
      <c r="E53" s="465">
        <f aca="true" t="shared" si="29" ref="E53:O53">IF(D11="","",D11)</f>
        <v>495</v>
      </c>
      <c r="F53" s="465">
        <f t="shared" si="29"/>
        <v>418</v>
      </c>
      <c r="G53" s="465">
        <f t="shared" si="29"/>
        <v>363</v>
      </c>
      <c r="H53" s="465">
        <f t="shared" si="29"/>
        <v>378</v>
      </c>
      <c r="I53" s="465">
        <f t="shared" si="29"/>
        <v>590</v>
      </c>
      <c r="J53" s="465">
        <f t="shared" si="29"/>
        <v>521</v>
      </c>
      <c r="K53" s="465">
        <f t="shared" si="29"/>
        <v>494</v>
      </c>
      <c r="L53" s="465">
        <f t="shared" si="29"/>
        <v>433</v>
      </c>
      <c r="M53" s="465">
        <f t="shared" si="29"/>
        <v>437</v>
      </c>
      <c r="N53" s="666">
        <f t="shared" si="29"/>
        <v>375</v>
      </c>
      <c r="O53" s="666">
        <f t="shared" si="29"/>
        <v>296</v>
      </c>
      <c r="P53" s="404">
        <f>SUM(D53:O53)</f>
        <v>5199</v>
      </c>
    </row>
    <row r="54" spans="1:16" ht="14.25">
      <c r="A54" s="14"/>
      <c r="B54" s="366" t="s">
        <v>18</v>
      </c>
      <c r="C54" s="381" t="s">
        <v>33</v>
      </c>
      <c r="D54" s="742">
        <v>207</v>
      </c>
      <c r="E54" s="744">
        <v>326</v>
      </c>
      <c r="F54" s="556">
        <v>495</v>
      </c>
      <c r="G54" s="556">
        <v>477</v>
      </c>
      <c r="H54" s="556">
        <v>473</v>
      </c>
      <c r="I54" s="556">
        <v>437</v>
      </c>
      <c r="J54" s="556">
        <v>406</v>
      </c>
      <c r="K54" s="556">
        <v>495</v>
      </c>
      <c r="L54" s="556">
        <v>422</v>
      </c>
      <c r="M54" s="556">
        <v>383</v>
      </c>
      <c r="N54" s="664">
        <v>416</v>
      </c>
      <c r="O54" s="664">
        <v>478</v>
      </c>
      <c r="P54" s="420">
        <f>SUM(D54:O54)</f>
        <v>5015</v>
      </c>
    </row>
    <row r="55" spans="1:16" s="173" customFormat="1" ht="14.25">
      <c r="A55" s="105" t="s">
        <v>22</v>
      </c>
      <c r="B55" s="367"/>
      <c r="C55" s="378" t="s">
        <v>34</v>
      </c>
      <c r="D55" s="565">
        <f aca="true" t="shared" si="30" ref="D55:O55">IF(D53="","",D53/D54)</f>
        <v>1.9275362318840579</v>
      </c>
      <c r="E55" s="514">
        <f t="shared" si="30"/>
        <v>1.51840490797546</v>
      </c>
      <c r="F55" s="570">
        <f t="shared" si="30"/>
        <v>0.8444444444444444</v>
      </c>
      <c r="G55" s="570">
        <f t="shared" si="30"/>
        <v>0.7610062893081762</v>
      </c>
      <c r="H55" s="570">
        <f t="shared" si="30"/>
        <v>0.7991543340380549</v>
      </c>
      <c r="I55" s="570">
        <f t="shared" si="30"/>
        <v>1.3501144164759726</v>
      </c>
      <c r="J55" s="570">
        <f t="shared" si="30"/>
        <v>1.2832512315270936</v>
      </c>
      <c r="K55" s="570">
        <f t="shared" si="30"/>
        <v>0.997979797979798</v>
      </c>
      <c r="L55" s="570">
        <f t="shared" si="30"/>
        <v>1.0260663507109005</v>
      </c>
      <c r="M55" s="570">
        <f t="shared" si="30"/>
        <v>1.1409921671018277</v>
      </c>
      <c r="N55" s="570">
        <f t="shared" si="30"/>
        <v>0.9014423076923077</v>
      </c>
      <c r="O55" s="571">
        <f t="shared" si="30"/>
        <v>0.6192468619246861</v>
      </c>
      <c r="P55" s="411">
        <f>P53/P54</f>
        <v>1.036689930209372</v>
      </c>
    </row>
    <row r="56" spans="1:16" ht="14.25">
      <c r="A56" s="14"/>
      <c r="B56" s="368"/>
      <c r="C56" s="379" t="s">
        <v>32</v>
      </c>
      <c r="D56" s="568">
        <f>IF(C13="","",C13)</f>
        <v>181</v>
      </c>
      <c r="E56" s="569">
        <f aca="true" t="shared" si="31" ref="E56:O56">IF(D13="","",D13)</f>
        <v>232</v>
      </c>
      <c r="F56" s="569">
        <f t="shared" si="31"/>
        <v>173</v>
      </c>
      <c r="G56" s="569">
        <f t="shared" si="31"/>
        <v>158</v>
      </c>
      <c r="H56" s="569">
        <f t="shared" si="31"/>
        <v>204</v>
      </c>
      <c r="I56" s="569">
        <f t="shared" si="31"/>
        <v>350</v>
      </c>
      <c r="J56" s="569">
        <f t="shared" si="31"/>
        <v>299</v>
      </c>
      <c r="K56" s="569">
        <f t="shared" si="31"/>
        <v>268</v>
      </c>
      <c r="L56" s="569">
        <f t="shared" si="31"/>
        <v>260</v>
      </c>
      <c r="M56" s="569">
        <f t="shared" si="31"/>
        <v>194</v>
      </c>
      <c r="N56" s="665">
        <f t="shared" si="31"/>
        <v>208</v>
      </c>
      <c r="O56" s="665">
        <f t="shared" si="31"/>
        <v>188</v>
      </c>
      <c r="P56" s="406">
        <f>SUM(D56:O56)</f>
        <v>2715</v>
      </c>
    </row>
    <row r="57" spans="1:16" ht="14.25">
      <c r="A57" s="14"/>
      <c r="B57" s="366" t="s">
        <v>20</v>
      </c>
      <c r="C57" s="381" t="s">
        <v>33</v>
      </c>
      <c r="D57" s="742">
        <v>120</v>
      </c>
      <c r="E57" s="744">
        <v>132</v>
      </c>
      <c r="F57" s="744">
        <v>127</v>
      </c>
      <c r="G57" s="744">
        <v>157</v>
      </c>
      <c r="H57" s="744">
        <v>201</v>
      </c>
      <c r="I57" s="744">
        <v>150</v>
      </c>
      <c r="J57" s="744">
        <v>177</v>
      </c>
      <c r="K57" s="744">
        <v>276</v>
      </c>
      <c r="L57" s="744">
        <v>176</v>
      </c>
      <c r="M57" s="744">
        <v>146</v>
      </c>
      <c r="N57" s="748">
        <v>273</v>
      </c>
      <c r="O57" s="748">
        <v>194</v>
      </c>
      <c r="P57" s="421">
        <f>SUM(D57:O57)</f>
        <v>2129</v>
      </c>
    </row>
    <row r="58" spans="1:16" s="173" customFormat="1" ht="14.25">
      <c r="A58" s="105"/>
      <c r="B58" s="367"/>
      <c r="C58" s="378" t="s">
        <v>34</v>
      </c>
      <c r="D58" s="565">
        <f aca="true" t="shared" si="32" ref="D58:O58">IF(D56="","",D56/D57)</f>
        <v>1.5083333333333333</v>
      </c>
      <c r="E58" s="566">
        <f t="shared" si="32"/>
        <v>1.7575757575757576</v>
      </c>
      <c r="F58" s="746">
        <f t="shared" si="32"/>
        <v>1.3622047244094488</v>
      </c>
      <c r="G58" s="514">
        <f t="shared" si="32"/>
        <v>1.0063694267515924</v>
      </c>
      <c r="H58" s="514">
        <f t="shared" si="32"/>
        <v>1.0149253731343284</v>
      </c>
      <c r="I58" s="514">
        <f t="shared" si="32"/>
        <v>2.3333333333333335</v>
      </c>
      <c r="J58" s="514">
        <f t="shared" si="32"/>
        <v>1.689265536723164</v>
      </c>
      <c r="K58" s="514">
        <f t="shared" si="32"/>
        <v>0.9710144927536232</v>
      </c>
      <c r="L58" s="514">
        <f t="shared" si="32"/>
        <v>1.4772727272727273</v>
      </c>
      <c r="M58" s="514">
        <f t="shared" si="32"/>
        <v>1.3287671232876712</v>
      </c>
      <c r="N58" s="514">
        <f t="shared" si="32"/>
        <v>0.7619047619047619</v>
      </c>
      <c r="O58" s="515">
        <f t="shared" si="32"/>
        <v>0.9690721649484536</v>
      </c>
      <c r="P58" s="425">
        <f>P56/P57</f>
        <v>1.2752465946453735</v>
      </c>
    </row>
    <row r="59" spans="1:16" ht="14.25">
      <c r="A59" s="14" t="s">
        <v>21</v>
      </c>
      <c r="B59" s="368"/>
      <c r="C59" s="379" t="s">
        <v>32</v>
      </c>
      <c r="D59" s="559">
        <f>IF(D53="","",D53-D56)</f>
        <v>218</v>
      </c>
      <c r="E59" s="457">
        <f aca="true" t="shared" si="33" ref="E59:O59">IF(E53="","",E53-E56)</f>
        <v>263</v>
      </c>
      <c r="F59" s="457">
        <f t="shared" si="33"/>
        <v>245</v>
      </c>
      <c r="G59" s="457">
        <f t="shared" si="33"/>
        <v>205</v>
      </c>
      <c r="H59" s="457">
        <f t="shared" si="33"/>
        <v>174</v>
      </c>
      <c r="I59" s="457">
        <f t="shared" si="33"/>
        <v>240</v>
      </c>
      <c r="J59" s="457">
        <f t="shared" si="33"/>
        <v>222</v>
      </c>
      <c r="K59" s="457">
        <f t="shared" si="33"/>
        <v>226</v>
      </c>
      <c r="L59" s="457">
        <f t="shared" si="33"/>
        <v>173</v>
      </c>
      <c r="M59" s="457">
        <f t="shared" si="33"/>
        <v>243</v>
      </c>
      <c r="N59" s="457">
        <f t="shared" si="33"/>
        <v>167</v>
      </c>
      <c r="O59" s="458">
        <f t="shared" si="33"/>
        <v>108</v>
      </c>
      <c r="P59" s="427">
        <f>SUM(D59:O59)</f>
        <v>2484</v>
      </c>
    </row>
    <row r="60" spans="1:16" ht="14.25">
      <c r="A60" s="14"/>
      <c r="B60" s="366" t="s">
        <v>16</v>
      </c>
      <c r="C60" s="381" t="s">
        <v>33</v>
      </c>
      <c r="D60" s="507">
        <f>IF(D59="","",D54-D57)</f>
        <v>87</v>
      </c>
      <c r="E60" s="460">
        <f aca="true" t="shared" si="34" ref="E60:O60">IF(E59="","",E54-E57)</f>
        <v>194</v>
      </c>
      <c r="F60" s="460">
        <f t="shared" si="34"/>
        <v>368</v>
      </c>
      <c r="G60" s="460">
        <f t="shared" si="34"/>
        <v>320</v>
      </c>
      <c r="H60" s="460">
        <f t="shared" si="34"/>
        <v>272</v>
      </c>
      <c r="I60" s="460">
        <f t="shared" si="34"/>
        <v>287</v>
      </c>
      <c r="J60" s="460">
        <f t="shared" si="34"/>
        <v>229</v>
      </c>
      <c r="K60" s="460">
        <f t="shared" si="34"/>
        <v>219</v>
      </c>
      <c r="L60" s="460">
        <f t="shared" si="34"/>
        <v>246</v>
      </c>
      <c r="M60" s="460">
        <f t="shared" si="34"/>
        <v>237</v>
      </c>
      <c r="N60" s="460">
        <f t="shared" si="34"/>
        <v>143</v>
      </c>
      <c r="O60" s="461">
        <f t="shared" si="34"/>
        <v>284</v>
      </c>
      <c r="P60" s="428">
        <f>SUM(D60:O60)</f>
        <v>2886</v>
      </c>
    </row>
    <row r="61" spans="1:16" s="173" customFormat="1" ht="15" thickBot="1">
      <c r="A61" s="106"/>
      <c r="B61" s="370"/>
      <c r="C61" s="382" t="s">
        <v>34</v>
      </c>
      <c r="D61" s="560">
        <f>IF(D59="","",D59/D60)</f>
        <v>2.5057471264367814</v>
      </c>
      <c r="E61" s="472">
        <f aca="true" t="shared" si="35" ref="E61:O61">IF(E59="","",E59/E60)</f>
        <v>1.3556701030927836</v>
      </c>
      <c r="F61" s="472">
        <f t="shared" si="35"/>
        <v>0.6657608695652174</v>
      </c>
      <c r="G61" s="472">
        <f t="shared" si="35"/>
        <v>0.640625</v>
      </c>
      <c r="H61" s="472">
        <f t="shared" si="35"/>
        <v>0.6397058823529411</v>
      </c>
      <c r="I61" s="472">
        <f t="shared" si="35"/>
        <v>0.8362369337979094</v>
      </c>
      <c r="J61" s="472">
        <f t="shared" si="35"/>
        <v>0.9694323144104804</v>
      </c>
      <c r="K61" s="472">
        <f t="shared" si="35"/>
        <v>1.0319634703196348</v>
      </c>
      <c r="L61" s="472">
        <f t="shared" si="35"/>
        <v>0.7032520325203252</v>
      </c>
      <c r="M61" s="472">
        <f t="shared" si="35"/>
        <v>1.0253164556962024</v>
      </c>
      <c r="N61" s="472">
        <f t="shared" si="35"/>
        <v>1.167832167832168</v>
      </c>
      <c r="O61" s="473">
        <f t="shared" si="35"/>
        <v>0.38028169014084506</v>
      </c>
      <c r="P61" s="418">
        <f>P59/P60</f>
        <v>0.8607068607068608</v>
      </c>
    </row>
    <row r="62" spans="1:16" ht="15" thickTop="1">
      <c r="A62" s="16"/>
      <c r="B62" s="371"/>
      <c r="C62" s="383" t="s">
        <v>32</v>
      </c>
      <c r="D62" s="555">
        <f>IF(C17="","",C17)</f>
        <v>2</v>
      </c>
      <c r="E62" s="465">
        <f aca="true" t="shared" si="36" ref="E62:O62">IF(D17="","",D17)</f>
        <v>2</v>
      </c>
      <c r="F62" s="465">
        <f t="shared" si="36"/>
        <v>1</v>
      </c>
      <c r="G62" s="465">
        <f t="shared" si="36"/>
        <v>5</v>
      </c>
      <c r="H62" s="465">
        <f t="shared" si="36"/>
        <v>0</v>
      </c>
      <c r="I62" s="465">
        <f t="shared" si="36"/>
        <v>12</v>
      </c>
      <c r="J62" s="465">
        <f t="shared" si="36"/>
        <v>4</v>
      </c>
      <c r="K62" s="465">
        <f t="shared" si="36"/>
        <v>1</v>
      </c>
      <c r="L62" s="465">
        <f t="shared" si="36"/>
        <v>5</v>
      </c>
      <c r="M62" s="465">
        <f t="shared" si="36"/>
        <v>0</v>
      </c>
      <c r="N62" s="666">
        <f t="shared" si="36"/>
        <v>3</v>
      </c>
      <c r="O62" s="666">
        <f t="shared" si="36"/>
        <v>1</v>
      </c>
      <c r="P62" s="404">
        <f>SUM(D62:O62)</f>
        <v>36</v>
      </c>
    </row>
    <row r="63" spans="1:16" ht="14.25">
      <c r="A63" s="16"/>
      <c r="B63" s="371" t="s">
        <v>18</v>
      </c>
      <c r="C63" s="386" t="s">
        <v>33</v>
      </c>
      <c r="D63" s="742">
        <v>6</v>
      </c>
      <c r="E63" s="744">
        <v>11</v>
      </c>
      <c r="F63" s="744">
        <v>6</v>
      </c>
      <c r="G63" s="744">
        <v>5</v>
      </c>
      <c r="H63" s="744">
        <v>13</v>
      </c>
      <c r="I63" s="744">
        <v>7</v>
      </c>
      <c r="J63" s="744">
        <v>3</v>
      </c>
      <c r="K63" s="744">
        <v>7</v>
      </c>
      <c r="L63" s="744">
        <v>13</v>
      </c>
      <c r="M63" s="744">
        <v>5</v>
      </c>
      <c r="N63" s="748">
        <v>5</v>
      </c>
      <c r="O63" s="748">
        <v>5</v>
      </c>
      <c r="P63" s="420">
        <f>SUM(D63:O63)</f>
        <v>86</v>
      </c>
    </row>
    <row r="64" spans="1:16" s="173" customFormat="1" ht="14.25">
      <c r="A64" s="107" t="s">
        <v>23</v>
      </c>
      <c r="B64" s="372"/>
      <c r="C64" s="385" t="s">
        <v>34</v>
      </c>
      <c r="D64" s="565">
        <f aca="true" t="shared" si="37" ref="D64:O64">IF(D62="","",D62/D63)</f>
        <v>0.3333333333333333</v>
      </c>
      <c r="E64" s="514">
        <f t="shared" si="37"/>
        <v>0.18181818181818182</v>
      </c>
      <c r="F64" s="514">
        <f t="shared" si="37"/>
        <v>0.16666666666666666</v>
      </c>
      <c r="G64" s="514">
        <f t="shared" si="37"/>
        <v>1</v>
      </c>
      <c r="H64" s="514">
        <f t="shared" si="37"/>
        <v>0</v>
      </c>
      <c r="I64" s="514">
        <f t="shared" si="37"/>
        <v>1.7142857142857142</v>
      </c>
      <c r="J64" s="514">
        <f t="shared" si="37"/>
        <v>1.3333333333333333</v>
      </c>
      <c r="K64" s="514">
        <f t="shared" si="37"/>
        <v>0.14285714285714285</v>
      </c>
      <c r="L64" s="514">
        <f t="shared" si="37"/>
        <v>0.38461538461538464</v>
      </c>
      <c r="M64" s="514">
        <f t="shared" si="37"/>
        <v>0</v>
      </c>
      <c r="N64" s="514">
        <f t="shared" si="37"/>
        <v>0.6</v>
      </c>
      <c r="O64" s="515">
        <f t="shared" si="37"/>
        <v>0.2</v>
      </c>
      <c r="P64" s="429">
        <f>P62/P63</f>
        <v>0.4186046511627907</v>
      </c>
    </row>
    <row r="65" spans="1:16" ht="14.25">
      <c r="A65" s="16"/>
      <c r="B65" s="373"/>
      <c r="C65" s="384" t="s">
        <v>32</v>
      </c>
      <c r="D65" s="568">
        <f>IF(C19="","",C19)</f>
        <v>2</v>
      </c>
      <c r="E65" s="569">
        <f aca="true" t="shared" si="38" ref="E65:O65">IF(D19="","",D19)</f>
        <v>2</v>
      </c>
      <c r="F65" s="569">
        <f t="shared" si="38"/>
        <v>0</v>
      </c>
      <c r="G65" s="569">
        <f t="shared" si="38"/>
        <v>5</v>
      </c>
      <c r="H65" s="569">
        <f t="shared" si="38"/>
        <v>0</v>
      </c>
      <c r="I65" s="569">
        <f t="shared" si="38"/>
        <v>5</v>
      </c>
      <c r="J65" s="569">
        <f t="shared" si="38"/>
        <v>3</v>
      </c>
      <c r="K65" s="569">
        <f t="shared" si="38"/>
        <v>1</v>
      </c>
      <c r="L65" s="569">
        <f t="shared" si="38"/>
        <v>5</v>
      </c>
      <c r="M65" s="569">
        <f t="shared" si="38"/>
        <v>0</v>
      </c>
      <c r="N65" s="665">
        <f t="shared" si="38"/>
        <v>2</v>
      </c>
      <c r="O65" s="665">
        <f t="shared" si="38"/>
        <v>1</v>
      </c>
      <c r="P65" s="430">
        <f>SUM(D65:O65)</f>
        <v>26</v>
      </c>
    </row>
    <row r="66" spans="1:16" ht="14.25">
      <c r="A66" s="16"/>
      <c r="B66" s="371" t="s">
        <v>20</v>
      </c>
      <c r="C66" s="386" t="s">
        <v>33</v>
      </c>
      <c r="D66" s="742">
        <v>6</v>
      </c>
      <c r="E66" s="744">
        <v>1</v>
      </c>
      <c r="F66" s="744">
        <v>5</v>
      </c>
      <c r="G66" s="744">
        <v>5</v>
      </c>
      <c r="H66" s="744">
        <v>12</v>
      </c>
      <c r="I66" s="744">
        <v>7</v>
      </c>
      <c r="J66" s="744">
        <v>1</v>
      </c>
      <c r="K66" s="744">
        <v>4</v>
      </c>
      <c r="L66" s="744">
        <v>13</v>
      </c>
      <c r="M66" s="744">
        <v>5</v>
      </c>
      <c r="N66" s="748">
        <v>5</v>
      </c>
      <c r="O66" s="748">
        <v>5</v>
      </c>
      <c r="P66" s="426">
        <f>SUM(D66:O66)</f>
        <v>69</v>
      </c>
    </row>
    <row r="67" spans="1:16" s="173" customFormat="1" ht="14.25">
      <c r="A67" s="107"/>
      <c r="B67" s="372"/>
      <c r="C67" s="385" t="s">
        <v>34</v>
      </c>
      <c r="D67" s="565">
        <f aca="true" t="shared" si="39" ref="D67:O67">IF(D65="","",D65/D66)</f>
        <v>0.3333333333333333</v>
      </c>
      <c r="E67" s="514">
        <f t="shared" si="39"/>
        <v>2</v>
      </c>
      <c r="F67" s="514">
        <f t="shared" si="39"/>
        <v>0</v>
      </c>
      <c r="G67" s="514">
        <f t="shared" si="39"/>
        <v>1</v>
      </c>
      <c r="H67" s="514">
        <f t="shared" si="39"/>
        <v>0</v>
      </c>
      <c r="I67" s="514">
        <f t="shared" si="39"/>
        <v>0.7142857142857143</v>
      </c>
      <c r="J67" s="514">
        <f t="shared" si="39"/>
        <v>3</v>
      </c>
      <c r="K67" s="514">
        <f t="shared" si="39"/>
        <v>0.25</v>
      </c>
      <c r="L67" s="514">
        <f t="shared" si="39"/>
        <v>0.38461538461538464</v>
      </c>
      <c r="M67" s="514">
        <f t="shared" si="39"/>
        <v>0</v>
      </c>
      <c r="N67" s="514">
        <f t="shared" si="39"/>
        <v>0.4</v>
      </c>
      <c r="O67" s="515">
        <f t="shared" si="39"/>
        <v>0.2</v>
      </c>
      <c r="P67" s="431">
        <f>P65/P66</f>
        <v>0.37681159420289856</v>
      </c>
    </row>
    <row r="68" spans="1:16" ht="14.25">
      <c r="A68" s="16" t="s">
        <v>24</v>
      </c>
      <c r="B68" s="373"/>
      <c r="C68" s="384" t="s">
        <v>32</v>
      </c>
      <c r="D68" s="561">
        <f>IF(D62="","",D62-D65)</f>
        <v>0</v>
      </c>
      <c r="E68" s="506">
        <f aca="true" t="shared" si="40" ref="E68:O68">IF(E62="","",E62-E65)</f>
        <v>0</v>
      </c>
      <c r="F68" s="506">
        <f t="shared" si="40"/>
        <v>1</v>
      </c>
      <c r="G68" s="506">
        <f t="shared" si="40"/>
        <v>0</v>
      </c>
      <c r="H68" s="506">
        <f t="shared" si="40"/>
        <v>0</v>
      </c>
      <c r="I68" s="506">
        <f t="shared" si="40"/>
        <v>7</v>
      </c>
      <c r="J68" s="506">
        <f t="shared" si="40"/>
        <v>1</v>
      </c>
      <c r="K68" s="506">
        <f t="shared" si="40"/>
        <v>0</v>
      </c>
      <c r="L68" s="506">
        <f t="shared" si="40"/>
        <v>0</v>
      </c>
      <c r="M68" s="506">
        <f t="shared" si="40"/>
        <v>0</v>
      </c>
      <c r="N68" s="506">
        <f t="shared" si="40"/>
        <v>1</v>
      </c>
      <c r="O68" s="506">
        <f t="shared" si="40"/>
        <v>0</v>
      </c>
      <c r="P68" s="414">
        <f>SUM(D68:O68)</f>
        <v>10</v>
      </c>
    </row>
    <row r="69" spans="1:16" ht="14.25">
      <c r="A69" s="16"/>
      <c r="B69" s="371" t="s">
        <v>16</v>
      </c>
      <c r="C69" s="386" t="s">
        <v>33</v>
      </c>
      <c r="D69" s="507">
        <f>IF(D68="","",D63-D66)</f>
        <v>0</v>
      </c>
      <c r="E69" s="460">
        <f aca="true" t="shared" si="41" ref="E69:O69">IF(E68="","",E63-E66)</f>
        <v>10</v>
      </c>
      <c r="F69" s="460">
        <f t="shared" si="41"/>
        <v>1</v>
      </c>
      <c r="G69" s="460">
        <f t="shared" si="41"/>
        <v>0</v>
      </c>
      <c r="H69" s="460">
        <f t="shared" si="41"/>
        <v>1</v>
      </c>
      <c r="I69" s="460">
        <f t="shared" si="41"/>
        <v>0</v>
      </c>
      <c r="J69" s="460">
        <f t="shared" si="41"/>
        <v>2</v>
      </c>
      <c r="K69" s="460">
        <f t="shared" si="41"/>
        <v>3</v>
      </c>
      <c r="L69" s="460">
        <f t="shared" si="41"/>
        <v>0</v>
      </c>
      <c r="M69" s="460">
        <f t="shared" si="41"/>
        <v>0</v>
      </c>
      <c r="N69" s="460">
        <f t="shared" si="41"/>
        <v>0</v>
      </c>
      <c r="O69" s="460">
        <f t="shared" si="41"/>
        <v>0</v>
      </c>
      <c r="P69" s="426">
        <f>SUM(D69:O69)</f>
        <v>17</v>
      </c>
    </row>
    <row r="70" spans="1:16" s="173" customFormat="1" ht="15" thickBot="1">
      <c r="A70" s="107"/>
      <c r="B70" s="374"/>
      <c r="C70" s="387" t="s">
        <v>34</v>
      </c>
      <c r="D70" s="557">
        <f>IF(D69=0,"",IF(D68="","",D68/D69))</f>
      </c>
      <c r="E70" s="558">
        <f aca="true" t="shared" si="42" ref="E70:N70">IF(E69=0,"",IF(E68="","",E68/E69))</f>
        <v>0</v>
      </c>
      <c r="F70" s="558">
        <f t="shared" si="42"/>
        <v>1</v>
      </c>
      <c r="G70" s="558">
        <f t="shared" si="42"/>
      </c>
      <c r="H70" s="558">
        <f t="shared" si="42"/>
        <v>0</v>
      </c>
      <c r="I70" s="558">
        <f t="shared" si="42"/>
      </c>
      <c r="J70" s="558">
        <f t="shared" si="42"/>
        <v>0.5</v>
      </c>
      <c r="K70" s="558">
        <f t="shared" si="42"/>
        <v>0</v>
      </c>
      <c r="L70" s="558">
        <f t="shared" si="42"/>
      </c>
      <c r="M70" s="558">
        <f t="shared" si="42"/>
      </c>
      <c r="N70" s="558">
        <f t="shared" si="42"/>
      </c>
      <c r="O70" s="558">
        <f>IF(O69=0,"",IF(O68="","",O68/O69))</f>
      </c>
      <c r="P70" s="432">
        <v>0</v>
      </c>
    </row>
    <row r="71" spans="1:16" ht="15" thickTop="1">
      <c r="A71" s="15"/>
      <c r="B71" s="375"/>
      <c r="C71" s="388" t="s">
        <v>32</v>
      </c>
      <c r="D71" s="562">
        <f aca="true" t="shared" si="43" ref="D71:O71">IF(C23="","",C23)</f>
        <v>300</v>
      </c>
      <c r="E71" s="495">
        <f t="shared" si="43"/>
        <v>276</v>
      </c>
      <c r="F71" s="495">
        <f t="shared" si="43"/>
        <v>219</v>
      </c>
      <c r="G71" s="495">
        <f t="shared" si="43"/>
        <v>333</v>
      </c>
      <c r="H71" s="495">
        <f t="shared" si="43"/>
        <v>224</v>
      </c>
      <c r="I71" s="495">
        <f t="shared" si="43"/>
        <v>305</v>
      </c>
      <c r="J71" s="495">
        <f t="shared" si="43"/>
        <v>233</v>
      </c>
      <c r="K71" s="495">
        <f t="shared" si="43"/>
        <v>212</v>
      </c>
      <c r="L71" s="495">
        <f t="shared" si="43"/>
        <v>261</v>
      </c>
      <c r="M71" s="495">
        <f t="shared" si="43"/>
        <v>462</v>
      </c>
      <c r="N71" s="496">
        <f t="shared" si="43"/>
        <v>203</v>
      </c>
      <c r="O71" s="667">
        <f t="shared" si="43"/>
        <v>276</v>
      </c>
      <c r="P71" s="433">
        <f>SUM(D71:O71)</f>
        <v>3304</v>
      </c>
    </row>
    <row r="72" spans="1:16" ht="14.25">
      <c r="A72" s="16"/>
      <c r="B72" s="371" t="s">
        <v>18</v>
      </c>
      <c r="C72" s="386" t="s">
        <v>33</v>
      </c>
      <c r="D72" s="498">
        <v>474</v>
      </c>
      <c r="E72" s="741">
        <v>323</v>
      </c>
      <c r="F72" s="499">
        <v>372</v>
      </c>
      <c r="G72" s="499">
        <v>282</v>
      </c>
      <c r="H72" s="499">
        <v>423</v>
      </c>
      <c r="I72" s="499">
        <v>499</v>
      </c>
      <c r="J72" s="499">
        <v>252</v>
      </c>
      <c r="K72" s="499">
        <v>231</v>
      </c>
      <c r="L72" s="499">
        <v>280</v>
      </c>
      <c r="M72" s="499">
        <v>240</v>
      </c>
      <c r="N72" s="500">
        <v>249</v>
      </c>
      <c r="O72" s="500">
        <v>627</v>
      </c>
      <c r="P72" s="434">
        <f>SUM(D72:O72)</f>
        <v>4252</v>
      </c>
    </row>
    <row r="73" spans="1:16" s="173" customFormat="1" ht="14.25">
      <c r="A73" s="105"/>
      <c r="B73" s="376"/>
      <c r="C73" s="378" t="s">
        <v>34</v>
      </c>
      <c r="D73" s="554">
        <f>IF(D71="","",D71/D72)</f>
        <v>0.6329113924050633</v>
      </c>
      <c r="E73" s="570">
        <f aca="true" t="shared" si="44" ref="E73:O73">IF(E71="","",E71/E72)</f>
        <v>0.8544891640866873</v>
      </c>
      <c r="F73" s="470">
        <f t="shared" si="44"/>
        <v>0.5887096774193549</v>
      </c>
      <c r="G73" s="470">
        <f t="shared" si="44"/>
        <v>1.1808510638297873</v>
      </c>
      <c r="H73" s="470">
        <f t="shared" si="44"/>
        <v>0.5295508274231678</v>
      </c>
      <c r="I73" s="470">
        <f t="shared" si="44"/>
        <v>0.6112224448897795</v>
      </c>
      <c r="J73" s="470">
        <f t="shared" si="44"/>
        <v>0.9246031746031746</v>
      </c>
      <c r="K73" s="470">
        <f t="shared" si="44"/>
        <v>0.9177489177489178</v>
      </c>
      <c r="L73" s="470">
        <f t="shared" si="44"/>
        <v>0.9321428571428572</v>
      </c>
      <c r="M73" s="470">
        <f t="shared" si="44"/>
        <v>1.925</v>
      </c>
      <c r="N73" s="470">
        <f t="shared" si="44"/>
        <v>0.8152610441767069</v>
      </c>
      <c r="O73" s="450">
        <f t="shared" si="44"/>
        <v>0.44019138755980863</v>
      </c>
      <c r="P73" s="425">
        <f>P71/P72</f>
        <v>0.7770460959548448</v>
      </c>
    </row>
    <row r="74" spans="1:16" ht="14.25">
      <c r="A74" s="16"/>
      <c r="B74" s="371"/>
      <c r="C74" s="389" t="s">
        <v>32</v>
      </c>
      <c r="D74" s="563">
        <f aca="true" t="shared" si="45" ref="D74:O74">IF(C24="","",C24)</f>
        <v>0</v>
      </c>
      <c r="E74" s="502">
        <f t="shared" si="45"/>
        <v>0</v>
      </c>
      <c r="F74" s="502">
        <f t="shared" si="45"/>
        <v>0</v>
      </c>
      <c r="G74" s="502">
        <f t="shared" si="45"/>
        <v>93</v>
      </c>
      <c r="H74" s="502">
        <f t="shared" si="45"/>
        <v>0</v>
      </c>
      <c r="I74" s="502">
        <f t="shared" si="45"/>
        <v>55</v>
      </c>
      <c r="J74" s="502">
        <f t="shared" si="45"/>
        <v>0</v>
      </c>
      <c r="K74" s="502">
        <f t="shared" si="45"/>
        <v>0</v>
      </c>
      <c r="L74" s="502">
        <f t="shared" si="45"/>
        <v>55</v>
      </c>
      <c r="M74" s="502">
        <f t="shared" si="45"/>
        <v>268</v>
      </c>
      <c r="N74" s="503">
        <f t="shared" si="45"/>
        <v>0</v>
      </c>
      <c r="O74" s="668">
        <f t="shared" si="45"/>
        <v>0</v>
      </c>
      <c r="P74" s="430">
        <f>SUM(D74:O74)</f>
        <v>471</v>
      </c>
    </row>
    <row r="75" spans="1:16" ht="14.25">
      <c r="A75" s="16"/>
      <c r="B75" s="371" t="s">
        <v>35</v>
      </c>
      <c r="C75" s="386" t="s">
        <v>33</v>
      </c>
      <c r="D75" s="498">
        <v>143</v>
      </c>
      <c r="E75" s="741">
        <v>84</v>
      </c>
      <c r="F75" s="499">
        <v>103</v>
      </c>
      <c r="G75" s="499">
        <v>0</v>
      </c>
      <c r="H75" s="499">
        <v>94</v>
      </c>
      <c r="I75" s="499">
        <v>225</v>
      </c>
      <c r="J75" s="499">
        <v>0</v>
      </c>
      <c r="K75" s="499">
        <v>0</v>
      </c>
      <c r="L75" s="499">
        <v>0</v>
      </c>
      <c r="M75" s="499">
        <v>0</v>
      </c>
      <c r="N75" s="500">
        <v>0</v>
      </c>
      <c r="O75" s="500">
        <v>352</v>
      </c>
      <c r="P75" s="426">
        <f>SUM(D75:O75)</f>
        <v>1001</v>
      </c>
    </row>
    <row r="76" spans="1:16" s="173" customFormat="1" ht="14.25">
      <c r="A76" s="105" t="s">
        <v>26</v>
      </c>
      <c r="B76" s="367"/>
      <c r="C76" s="390" t="s">
        <v>34</v>
      </c>
      <c r="D76" s="565">
        <f>IF(D75=0,"",IF(D74="","",D74/D75))</f>
        <v>0</v>
      </c>
      <c r="E76" s="570">
        <f aca="true" t="shared" si="46" ref="E76:O76">IF(E75=0,"",IF(E74="","",E74/E75))</f>
        <v>0</v>
      </c>
      <c r="F76" s="514">
        <f t="shared" si="46"/>
        <v>0</v>
      </c>
      <c r="G76" s="514">
        <f t="shared" si="46"/>
      </c>
      <c r="H76" s="514">
        <f t="shared" si="46"/>
        <v>0</v>
      </c>
      <c r="I76" s="514">
        <f t="shared" si="46"/>
        <v>0.24444444444444444</v>
      </c>
      <c r="J76" s="514">
        <f t="shared" si="46"/>
      </c>
      <c r="K76" s="514">
        <f t="shared" si="46"/>
      </c>
      <c r="L76" s="514">
        <f t="shared" si="46"/>
      </c>
      <c r="M76" s="514">
        <f t="shared" si="46"/>
      </c>
      <c r="N76" s="514">
        <f t="shared" si="46"/>
      </c>
      <c r="O76" s="515">
        <f t="shared" si="46"/>
        <v>0</v>
      </c>
      <c r="P76" s="425">
        <f>P74/P75</f>
        <v>0.47052947052947053</v>
      </c>
    </row>
    <row r="77" spans="1:16" ht="14.25">
      <c r="A77" s="16"/>
      <c r="B77" s="373"/>
      <c r="C77" s="384" t="s">
        <v>32</v>
      </c>
      <c r="D77" s="568">
        <f>IF(C26="","",C26)</f>
        <v>273</v>
      </c>
      <c r="E77" s="569">
        <f aca="true" t="shared" si="47" ref="E77:O77">IF(D26="","",D26)</f>
        <v>254</v>
      </c>
      <c r="F77" s="569">
        <f t="shared" si="47"/>
        <v>206</v>
      </c>
      <c r="G77" s="569">
        <f t="shared" si="47"/>
        <v>212</v>
      </c>
      <c r="H77" s="569">
        <f t="shared" si="47"/>
        <v>199</v>
      </c>
      <c r="I77" s="569">
        <f t="shared" si="47"/>
        <v>235</v>
      </c>
      <c r="J77" s="569">
        <f t="shared" si="47"/>
        <v>202</v>
      </c>
      <c r="K77" s="569">
        <f t="shared" si="47"/>
        <v>202</v>
      </c>
      <c r="L77" s="569">
        <f t="shared" si="47"/>
        <v>170</v>
      </c>
      <c r="M77" s="569">
        <f t="shared" si="47"/>
        <v>173</v>
      </c>
      <c r="N77" s="665">
        <f t="shared" si="47"/>
        <v>180</v>
      </c>
      <c r="O77" s="665">
        <f t="shared" si="47"/>
        <v>241</v>
      </c>
      <c r="P77" s="414">
        <f>SUM(D77:O77)</f>
        <v>2547</v>
      </c>
    </row>
    <row r="78" spans="1:16" ht="14.25">
      <c r="A78" s="16"/>
      <c r="B78" s="371" t="s">
        <v>20</v>
      </c>
      <c r="C78" s="386" t="s">
        <v>33</v>
      </c>
      <c r="D78" s="742">
        <v>306</v>
      </c>
      <c r="E78" s="741">
        <v>234</v>
      </c>
      <c r="F78" s="744">
        <v>259</v>
      </c>
      <c r="G78" s="744">
        <v>272</v>
      </c>
      <c r="H78" s="744">
        <v>314</v>
      </c>
      <c r="I78" s="744">
        <v>266</v>
      </c>
      <c r="J78" s="744">
        <v>231</v>
      </c>
      <c r="K78" s="744">
        <v>202</v>
      </c>
      <c r="L78" s="744">
        <v>268</v>
      </c>
      <c r="M78" s="744">
        <v>218</v>
      </c>
      <c r="N78" s="748">
        <v>220</v>
      </c>
      <c r="O78" s="748">
        <v>243</v>
      </c>
      <c r="P78" s="421">
        <f>SUM(D78:O78)</f>
        <v>3033</v>
      </c>
    </row>
    <row r="79" spans="1:16" s="173" customFormat="1" ht="14.25">
      <c r="A79" s="105"/>
      <c r="B79" s="376"/>
      <c r="C79" s="378" t="s">
        <v>34</v>
      </c>
      <c r="D79" s="745">
        <f aca="true" t="shared" si="48" ref="D79:O79">IF(D77="","",D77/D78)</f>
        <v>0.8921568627450981</v>
      </c>
      <c r="E79" s="746">
        <f t="shared" si="48"/>
        <v>1.0854700854700854</v>
      </c>
      <c r="F79" s="514">
        <f t="shared" si="48"/>
        <v>0.7953667953667953</v>
      </c>
      <c r="G79" s="514">
        <f t="shared" si="48"/>
        <v>0.7794117647058824</v>
      </c>
      <c r="H79" s="514">
        <f t="shared" si="48"/>
        <v>0.6337579617834395</v>
      </c>
      <c r="I79" s="514">
        <f t="shared" si="48"/>
        <v>0.8834586466165414</v>
      </c>
      <c r="J79" s="514">
        <f t="shared" si="48"/>
        <v>0.8744588744588745</v>
      </c>
      <c r="K79" s="514">
        <f t="shared" si="48"/>
        <v>1</v>
      </c>
      <c r="L79" s="514">
        <f t="shared" si="48"/>
        <v>0.6343283582089553</v>
      </c>
      <c r="M79" s="514">
        <f t="shared" si="48"/>
        <v>0.7935779816513762</v>
      </c>
      <c r="N79" s="514">
        <f t="shared" si="48"/>
        <v>0.8181818181818182</v>
      </c>
      <c r="O79" s="515">
        <f t="shared" si="48"/>
        <v>0.9917695473251029</v>
      </c>
      <c r="P79" s="425">
        <f>P77/P78</f>
        <v>0.8397626112759644</v>
      </c>
    </row>
    <row r="80" spans="1:16" ht="14.25">
      <c r="A80" s="16"/>
      <c r="B80" s="371"/>
      <c r="C80" s="384" t="s">
        <v>32</v>
      </c>
      <c r="D80" s="568">
        <f>IF(C27="","",C27)</f>
        <v>0</v>
      </c>
      <c r="E80" s="569">
        <f aca="true" t="shared" si="49" ref="E80:O80">IF(D27="","",D27)</f>
        <v>0</v>
      </c>
      <c r="F80" s="569">
        <f t="shared" si="49"/>
        <v>0</v>
      </c>
      <c r="G80" s="569">
        <f t="shared" si="49"/>
        <v>0</v>
      </c>
      <c r="H80" s="569">
        <f t="shared" si="49"/>
        <v>0</v>
      </c>
      <c r="I80" s="569">
        <f t="shared" si="49"/>
        <v>0</v>
      </c>
      <c r="J80" s="569">
        <f t="shared" si="49"/>
        <v>0</v>
      </c>
      <c r="K80" s="569">
        <f t="shared" si="49"/>
        <v>0</v>
      </c>
      <c r="L80" s="569">
        <f t="shared" si="49"/>
        <v>0</v>
      </c>
      <c r="M80" s="569">
        <f t="shared" si="49"/>
        <v>0</v>
      </c>
      <c r="N80" s="665">
        <f t="shared" si="49"/>
        <v>0</v>
      </c>
      <c r="O80" s="665">
        <f t="shared" si="49"/>
        <v>0</v>
      </c>
      <c r="P80" s="421">
        <f>SUM(D80:O80)</f>
        <v>0</v>
      </c>
    </row>
    <row r="81" spans="1:16" ht="14.25">
      <c r="A81" s="16"/>
      <c r="B81" s="371" t="s">
        <v>35</v>
      </c>
      <c r="C81" s="386" t="s">
        <v>33</v>
      </c>
      <c r="D81" s="742">
        <v>0</v>
      </c>
      <c r="E81" s="741">
        <v>0</v>
      </c>
      <c r="F81" s="744">
        <v>0</v>
      </c>
      <c r="G81" s="744">
        <v>0</v>
      </c>
      <c r="H81" s="744">
        <v>0</v>
      </c>
      <c r="I81" s="744">
        <v>0</v>
      </c>
      <c r="J81" s="744">
        <v>0</v>
      </c>
      <c r="K81" s="744">
        <v>0</v>
      </c>
      <c r="L81" s="744">
        <v>0</v>
      </c>
      <c r="M81" s="744">
        <v>0</v>
      </c>
      <c r="N81" s="748">
        <v>0</v>
      </c>
      <c r="O81" s="748">
        <v>0</v>
      </c>
      <c r="P81" s="421">
        <f>SUM(D81:O81)</f>
        <v>0</v>
      </c>
    </row>
    <row r="82" spans="1:16" s="173" customFormat="1" ht="14.25">
      <c r="A82" s="107"/>
      <c r="B82" s="372"/>
      <c r="C82" s="385" t="s">
        <v>34</v>
      </c>
      <c r="D82" s="565">
        <f>IF(D80=0,"",IF(D80="","",D80/D81))</f>
      </c>
      <c r="E82" s="514">
        <f aca="true" t="shared" si="50" ref="E82:O82">IF(E80=0,"",IF(E80="","",E80/E81))</f>
      </c>
      <c r="F82" s="514">
        <f t="shared" si="50"/>
      </c>
      <c r="G82" s="514">
        <f t="shared" si="50"/>
      </c>
      <c r="H82" s="514">
        <f t="shared" si="50"/>
      </c>
      <c r="I82" s="514">
        <f t="shared" si="50"/>
      </c>
      <c r="J82" s="514">
        <f t="shared" si="50"/>
      </c>
      <c r="K82" s="514">
        <f t="shared" si="50"/>
      </c>
      <c r="L82" s="514">
        <f t="shared" si="50"/>
      </c>
      <c r="M82" s="514">
        <f t="shared" si="50"/>
      </c>
      <c r="N82" s="514">
        <f t="shared" si="50"/>
      </c>
      <c r="O82" s="515">
        <f t="shared" si="50"/>
      </c>
      <c r="P82" s="429">
        <v>0</v>
      </c>
    </row>
    <row r="83" spans="1:16" ht="14.25">
      <c r="A83" s="16" t="s">
        <v>27</v>
      </c>
      <c r="B83" s="203"/>
      <c r="C83" s="206" t="s">
        <v>32</v>
      </c>
      <c r="D83" s="564">
        <f>IF(D71="","",D71-D77)</f>
        <v>27</v>
      </c>
      <c r="E83" s="510">
        <f aca="true" t="shared" si="51" ref="E83:O83">IF(E71="","",E71-E77)</f>
        <v>22</v>
      </c>
      <c r="F83" s="510">
        <f t="shared" si="51"/>
        <v>13</v>
      </c>
      <c r="G83" s="510">
        <f t="shared" si="51"/>
        <v>121</v>
      </c>
      <c r="H83" s="510">
        <f t="shared" si="51"/>
        <v>25</v>
      </c>
      <c r="I83" s="510">
        <f t="shared" si="51"/>
        <v>70</v>
      </c>
      <c r="J83" s="510">
        <f t="shared" si="51"/>
        <v>31</v>
      </c>
      <c r="K83" s="510">
        <f t="shared" si="51"/>
        <v>10</v>
      </c>
      <c r="L83" s="510">
        <f t="shared" si="51"/>
        <v>91</v>
      </c>
      <c r="M83" s="510">
        <f t="shared" si="51"/>
        <v>289</v>
      </c>
      <c r="N83" s="511">
        <f t="shared" si="51"/>
        <v>23</v>
      </c>
      <c r="O83" s="669">
        <f t="shared" si="51"/>
        <v>35</v>
      </c>
      <c r="P83" s="435">
        <f>SUM(D83:O83)</f>
        <v>757</v>
      </c>
    </row>
    <row r="84" spans="1:16" ht="14.25">
      <c r="A84" s="16"/>
      <c r="B84" s="201" t="s">
        <v>16</v>
      </c>
      <c r="C84" s="202" t="s">
        <v>33</v>
      </c>
      <c r="D84" s="507">
        <f>IF(D72="","",D72-D78)</f>
        <v>168</v>
      </c>
      <c r="E84" s="460">
        <f aca="true" t="shared" si="52" ref="E84:O84">IF(E72="","",E72-E78)</f>
        <v>89</v>
      </c>
      <c r="F84" s="460">
        <f t="shared" si="52"/>
        <v>113</v>
      </c>
      <c r="G84" s="460">
        <f t="shared" si="52"/>
        <v>10</v>
      </c>
      <c r="H84" s="460">
        <f t="shared" si="52"/>
        <v>109</v>
      </c>
      <c r="I84" s="460">
        <f t="shared" si="52"/>
        <v>233</v>
      </c>
      <c r="J84" s="460">
        <f t="shared" si="52"/>
        <v>21</v>
      </c>
      <c r="K84" s="460">
        <f t="shared" si="52"/>
        <v>29</v>
      </c>
      <c r="L84" s="460">
        <f t="shared" si="52"/>
        <v>12</v>
      </c>
      <c r="M84" s="460">
        <f t="shared" si="52"/>
        <v>22</v>
      </c>
      <c r="N84" s="460">
        <f t="shared" si="52"/>
        <v>29</v>
      </c>
      <c r="O84" s="461">
        <f t="shared" si="52"/>
        <v>384</v>
      </c>
      <c r="P84" s="414">
        <f>SUM(D84:O84)</f>
        <v>1219</v>
      </c>
    </row>
    <row r="85" spans="1:16" s="173" customFormat="1" ht="14.25">
      <c r="A85" s="105"/>
      <c r="B85" s="205"/>
      <c r="C85" s="198" t="s">
        <v>34</v>
      </c>
      <c r="D85" s="565">
        <f>IF(D83="","",D83/D84)</f>
        <v>0.16071428571428573</v>
      </c>
      <c r="E85" s="514">
        <f aca="true" t="shared" si="53" ref="E85:O85">IF(E83="","",E83/E84)</f>
        <v>0.24719101123595505</v>
      </c>
      <c r="F85" s="514">
        <f t="shared" si="53"/>
        <v>0.11504424778761062</v>
      </c>
      <c r="G85" s="514">
        <f t="shared" si="53"/>
        <v>12.1</v>
      </c>
      <c r="H85" s="514">
        <f t="shared" si="53"/>
        <v>0.22935779816513763</v>
      </c>
      <c r="I85" s="514">
        <f t="shared" si="53"/>
        <v>0.30042918454935624</v>
      </c>
      <c r="J85" s="514">
        <f t="shared" si="53"/>
        <v>1.4761904761904763</v>
      </c>
      <c r="K85" s="514">
        <f t="shared" si="53"/>
        <v>0.3448275862068966</v>
      </c>
      <c r="L85" s="514">
        <f t="shared" si="53"/>
        <v>7.583333333333333</v>
      </c>
      <c r="M85" s="514">
        <f t="shared" si="53"/>
        <v>13.136363636363637</v>
      </c>
      <c r="N85" s="514">
        <f t="shared" si="53"/>
        <v>0.7931034482758621</v>
      </c>
      <c r="O85" s="566">
        <f t="shared" si="53"/>
        <v>0.09114583333333333</v>
      </c>
      <c r="P85" s="425">
        <f>P83/P84</f>
        <v>0.6210008203445447</v>
      </c>
    </row>
    <row r="86" spans="1:16" ht="14.25">
      <c r="A86" s="16"/>
      <c r="B86" s="201"/>
      <c r="C86" s="204" t="s">
        <v>32</v>
      </c>
      <c r="D86" s="563">
        <f>IF(D74="","",D74-D80)</f>
        <v>0</v>
      </c>
      <c r="E86" s="502">
        <f aca="true" t="shared" si="54" ref="E86:O86">IF(E74="","",E74-E80)</f>
        <v>0</v>
      </c>
      <c r="F86" s="502">
        <f t="shared" si="54"/>
        <v>0</v>
      </c>
      <c r="G86" s="502">
        <f t="shared" si="54"/>
        <v>93</v>
      </c>
      <c r="H86" s="502">
        <f t="shared" si="54"/>
        <v>0</v>
      </c>
      <c r="I86" s="502">
        <f t="shared" si="54"/>
        <v>55</v>
      </c>
      <c r="J86" s="502">
        <f t="shared" si="54"/>
        <v>0</v>
      </c>
      <c r="K86" s="502">
        <f t="shared" si="54"/>
        <v>0</v>
      </c>
      <c r="L86" s="502">
        <f t="shared" si="54"/>
        <v>55</v>
      </c>
      <c r="M86" s="502">
        <f t="shared" si="54"/>
        <v>268</v>
      </c>
      <c r="N86" s="503">
        <f t="shared" si="54"/>
        <v>0</v>
      </c>
      <c r="O86" s="668">
        <f t="shared" si="54"/>
        <v>0</v>
      </c>
      <c r="P86" s="430">
        <f>SUM(D86:O86)</f>
        <v>471</v>
      </c>
    </row>
    <row r="87" spans="1:16" ht="14.25">
      <c r="A87" s="16"/>
      <c r="B87" s="201" t="s">
        <v>35</v>
      </c>
      <c r="C87" s="202" t="s">
        <v>33</v>
      </c>
      <c r="D87" s="507">
        <f>IF(D75="","",D75-D81)</f>
        <v>143</v>
      </c>
      <c r="E87" s="460">
        <f aca="true" t="shared" si="55" ref="E87:O87">IF(E75="","",E75-E81)</f>
        <v>84</v>
      </c>
      <c r="F87" s="460">
        <f t="shared" si="55"/>
        <v>103</v>
      </c>
      <c r="G87" s="460">
        <f t="shared" si="55"/>
        <v>0</v>
      </c>
      <c r="H87" s="460">
        <f t="shared" si="55"/>
        <v>94</v>
      </c>
      <c r="I87" s="460">
        <f t="shared" si="55"/>
        <v>225</v>
      </c>
      <c r="J87" s="460">
        <f t="shared" si="55"/>
        <v>0</v>
      </c>
      <c r="K87" s="460">
        <f t="shared" si="55"/>
        <v>0</v>
      </c>
      <c r="L87" s="460">
        <f t="shared" si="55"/>
        <v>0</v>
      </c>
      <c r="M87" s="460">
        <f t="shared" si="55"/>
        <v>0</v>
      </c>
      <c r="N87" s="460">
        <f t="shared" si="55"/>
        <v>0</v>
      </c>
      <c r="O87" s="461">
        <f t="shared" si="55"/>
        <v>352</v>
      </c>
      <c r="P87" s="426">
        <f>SUM(D87:O87)</f>
        <v>1001</v>
      </c>
    </row>
    <row r="88" spans="1:16" s="173" customFormat="1" ht="15" thickBot="1">
      <c r="A88" s="108"/>
      <c r="B88" s="207"/>
      <c r="C88" s="208" t="s">
        <v>34</v>
      </c>
      <c r="D88" s="567">
        <f aca="true" t="shared" si="56" ref="D88:O88">IF(D87=0,"",IF(D86="","",D86/D87))</f>
        <v>0</v>
      </c>
      <c r="E88" s="463">
        <f t="shared" si="56"/>
        <v>0</v>
      </c>
      <c r="F88" s="463">
        <f t="shared" si="56"/>
        <v>0</v>
      </c>
      <c r="G88" s="463">
        <f t="shared" si="56"/>
      </c>
      <c r="H88" s="463">
        <f t="shared" si="56"/>
        <v>0</v>
      </c>
      <c r="I88" s="463">
        <f t="shared" si="56"/>
        <v>0.24444444444444444</v>
      </c>
      <c r="J88" s="463">
        <f t="shared" si="56"/>
      </c>
      <c r="K88" s="463">
        <f t="shared" si="56"/>
      </c>
      <c r="L88" s="463">
        <f t="shared" si="56"/>
      </c>
      <c r="M88" s="463">
        <f t="shared" si="56"/>
      </c>
      <c r="N88" s="463">
        <f t="shared" si="56"/>
      </c>
      <c r="O88" s="463">
        <f t="shared" si="56"/>
        <v>0</v>
      </c>
      <c r="P88" s="440">
        <f>P86/P87</f>
        <v>0.47052947052947053</v>
      </c>
    </row>
    <row r="89" spans="1:16" ht="15" thickTop="1">
      <c r="A89" s="14"/>
      <c r="B89" s="195"/>
      <c r="C89" s="209" t="s">
        <v>32</v>
      </c>
      <c r="D89" s="518">
        <f>IF(D44="","",D44+D53+D62+D71)</f>
        <v>1315</v>
      </c>
      <c r="E89" s="519">
        <f>IF(E44="","",E44+E53+E62+E71)</f>
        <v>1416</v>
      </c>
      <c r="F89" s="519">
        <f aca="true" t="shared" si="57" ref="F89:O90">IF(F44="","",F44+F53+F62+F71)</f>
        <v>1296</v>
      </c>
      <c r="G89" s="519">
        <f t="shared" si="57"/>
        <v>1351</v>
      </c>
      <c r="H89" s="519">
        <f t="shared" si="57"/>
        <v>1196</v>
      </c>
      <c r="I89" s="519">
        <f t="shared" si="57"/>
        <v>1614</v>
      </c>
      <c r="J89" s="519">
        <f t="shared" si="57"/>
        <v>1348</v>
      </c>
      <c r="K89" s="519">
        <f t="shared" si="57"/>
        <v>1282</v>
      </c>
      <c r="L89" s="519">
        <f t="shared" si="57"/>
        <v>1286</v>
      </c>
      <c r="M89" s="519">
        <f t="shared" si="57"/>
        <v>1366</v>
      </c>
      <c r="N89" s="520">
        <f>IF(N44="","",N44+N53+N62+N71)</f>
        <v>1157</v>
      </c>
      <c r="O89" s="670">
        <f t="shared" si="57"/>
        <v>1144</v>
      </c>
      <c r="P89" s="441">
        <f>SUM(D89:O89)</f>
        <v>15771</v>
      </c>
    </row>
    <row r="90" spans="1:16" ht="14.25">
      <c r="A90" s="14"/>
      <c r="B90" s="195" t="s">
        <v>18</v>
      </c>
      <c r="C90" s="196" t="s">
        <v>33</v>
      </c>
      <c r="D90" s="522">
        <f>IF(D45="","",D45+D54+D63+D72)</f>
        <v>1360</v>
      </c>
      <c r="E90" s="523">
        <f>IF(E45="","",E45+E54+E63+E72)</f>
        <v>1313</v>
      </c>
      <c r="F90" s="523">
        <f t="shared" si="57"/>
        <v>1632</v>
      </c>
      <c r="G90" s="523">
        <f t="shared" si="57"/>
        <v>1498</v>
      </c>
      <c r="H90" s="523">
        <f t="shared" si="57"/>
        <v>1696</v>
      </c>
      <c r="I90" s="523">
        <f t="shared" si="57"/>
        <v>1674</v>
      </c>
      <c r="J90" s="523">
        <f t="shared" si="57"/>
        <v>1289</v>
      </c>
      <c r="K90" s="523">
        <f t="shared" si="57"/>
        <v>1389</v>
      </c>
      <c r="L90" s="523">
        <f t="shared" si="57"/>
        <v>1406</v>
      </c>
      <c r="M90" s="523">
        <f t="shared" si="57"/>
        <v>1181</v>
      </c>
      <c r="N90" s="524">
        <f t="shared" si="57"/>
        <v>1322</v>
      </c>
      <c r="O90" s="572">
        <f t="shared" si="57"/>
        <v>1738</v>
      </c>
      <c r="P90" s="439">
        <f>SUM(D90:O90)</f>
        <v>17498</v>
      </c>
    </row>
    <row r="91" spans="1:16" s="173" customFormat="1" ht="14.25">
      <c r="A91" s="105" t="s">
        <v>29</v>
      </c>
      <c r="B91" s="197"/>
      <c r="C91" s="198" t="s">
        <v>34</v>
      </c>
      <c r="D91" s="525">
        <f>IF(D89="","",D89/D90)</f>
        <v>0.9669117647058824</v>
      </c>
      <c r="E91" s="526">
        <f>IF(E89="","",E89/E90)</f>
        <v>1.0784463061690786</v>
      </c>
      <c r="F91" s="526">
        <f aca="true" t="shared" si="58" ref="F91:O91">IF(F89="","",F89/F90)</f>
        <v>0.7941176470588235</v>
      </c>
      <c r="G91" s="526">
        <f t="shared" si="58"/>
        <v>0.9018691588785047</v>
      </c>
      <c r="H91" s="526">
        <f t="shared" si="58"/>
        <v>0.7051886792452831</v>
      </c>
      <c r="I91" s="526">
        <f t="shared" si="58"/>
        <v>0.96415770609319</v>
      </c>
      <c r="J91" s="526">
        <f t="shared" si="58"/>
        <v>1.0457719162141195</v>
      </c>
      <c r="K91" s="526">
        <f t="shared" si="58"/>
        <v>0.9229661627069834</v>
      </c>
      <c r="L91" s="526">
        <f t="shared" si="58"/>
        <v>0.914651493598862</v>
      </c>
      <c r="M91" s="526">
        <f t="shared" si="58"/>
        <v>1.1566469093988145</v>
      </c>
      <c r="N91" s="526">
        <f t="shared" si="58"/>
        <v>0.8751891074130106</v>
      </c>
      <c r="O91" s="527">
        <f t="shared" si="58"/>
        <v>0.6582278481012658</v>
      </c>
      <c r="P91" s="437">
        <f>P89/P90</f>
        <v>0.9013030060578352</v>
      </c>
    </row>
    <row r="92" spans="1:16" ht="14.25">
      <c r="A92" s="14"/>
      <c r="B92" s="199"/>
      <c r="C92" s="200" t="s">
        <v>32</v>
      </c>
      <c r="D92" s="528">
        <f>IF(D47="","",D47+D56+D65+D77)</f>
        <v>1018</v>
      </c>
      <c r="E92" s="457">
        <f>IF(E47="","",E47+E56+E65+E77)</f>
        <v>1073</v>
      </c>
      <c r="F92" s="457">
        <f aca="true" t="shared" si="59" ref="F92:O93">IF(F47="","",F47+F56+F65+F77)</f>
        <v>980</v>
      </c>
      <c r="G92" s="457">
        <f t="shared" si="59"/>
        <v>956</v>
      </c>
      <c r="H92" s="457">
        <f t="shared" si="59"/>
        <v>940</v>
      </c>
      <c r="I92" s="457">
        <f t="shared" si="59"/>
        <v>1235</v>
      </c>
      <c r="J92" s="457">
        <f t="shared" si="59"/>
        <v>1027</v>
      </c>
      <c r="K92" s="457">
        <f t="shared" si="59"/>
        <v>981</v>
      </c>
      <c r="L92" s="457">
        <f t="shared" si="59"/>
        <v>972</v>
      </c>
      <c r="M92" s="457">
        <f t="shared" si="59"/>
        <v>782</v>
      </c>
      <c r="N92" s="457">
        <f t="shared" si="59"/>
        <v>905</v>
      </c>
      <c r="O92" s="529">
        <f t="shared" si="59"/>
        <v>958</v>
      </c>
      <c r="P92" s="438">
        <f>SUM(D92:O92)</f>
        <v>11827</v>
      </c>
    </row>
    <row r="93" spans="1:16" ht="14.25">
      <c r="A93" s="14"/>
      <c r="B93" s="195" t="s">
        <v>20</v>
      </c>
      <c r="C93" s="196" t="s">
        <v>33</v>
      </c>
      <c r="D93" s="530">
        <f>IF(D48="","",D48+D57+D66+D78)</f>
        <v>1008</v>
      </c>
      <c r="E93" s="460">
        <f>IF(E48="","",E48+E57+E66+E78)</f>
        <v>929</v>
      </c>
      <c r="F93" s="460">
        <f t="shared" si="59"/>
        <v>1043</v>
      </c>
      <c r="G93" s="460">
        <f t="shared" si="59"/>
        <v>1077</v>
      </c>
      <c r="H93" s="460">
        <f t="shared" si="59"/>
        <v>1219</v>
      </c>
      <c r="I93" s="460">
        <f t="shared" si="59"/>
        <v>1061</v>
      </c>
      <c r="J93" s="460">
        <f t="shared" si="59"/>
        <v>961</v>
      </c>
      <c r="K93" s="460">
        <f t="shared" si="59"/>
        <v>1060</v>
      </c>
      <c r="L93" s="460">
        <f t="shared" si="59"/>
        <v>1079</v>
      </c>
      <c r="M93" s="460">
        <f t="shared" si="59"/>
        <v>848</v>
      </c>
      <c r="N93" s="460">
        <f t="shared" si="59"/>
        <v>1071</v>
      </c>
      <c r="O93" s="508">
        <f t="shared" si="59"/>
        <v>1002</v>
      </c>
      <c r="P93" s="439">
        <f>SUM(D93:O93)</f>
        <v>12358</v>
      </c>
    </row>
    <row r="94" spans="1:16" s="173" customFormat="1" ht="14.25">
      <c r="A94" s="105"/>
      <c r="B94" s="197"/>
      <c r="C94" s="198" t="s">
        <v>34</v>
      </c>
      <c r="D94" s="531">
        <f>IF(D92="","",D92/D93)</f>
        <v>1.0099206349206349</v>
      </c>
      <c r="E94" s="470">
        <f>IF(E92="","",E92/E93)</f>
        <v>1.155005382131324</v>
      </c>
      <c r="F94" s="470">
        <f aca="true" t="shared" si="60" ref="F94:O94">IF(F92="","",F92/F93)</f>
        <v>0.9395973154362416</v>
      </c>
      <c r="G94" s="470">
        <f t="shared" si="60"/>
        <v>0.8876508820798514</v>
      </c>
      <c r="H94" s="470">
        <f t="shared" si="60"/>
        <v>0.771123872026251</v>
      </c>
      <c r="I94" s="470">
        <f t="shared" si="60"/>
        <v>1.1639962299717248</v>
      </c>
      <c r="J94" s="470">
        <f t="shared" si="60"/>
        <v>1.068678459937565</v>
      </c>
      <c r="K94" s="470">
        <f t="shared" si="60"/>
        <v>0.9254716981132075</v>
      </c>
      <c r="L94" s="470">
        <f t="shared" si="60"/>
        <v>0.9008341056533827</v>
      </c>
      <c r="M94" s="470">
        <f t="shared" si="60"/>
        <v>0.9221698113207547</v>
      </c>
      <c r="N94" s="470">
        <f t="shared" si="60"/>
        <v>0.8450046685340803</v>
      </c>
      <c r="O94" s="532">
        <f t="shared" si="60"/>
        <v>0.9560878243512974</v>
      </c>
      <c r="P94" s="437">
        <f>P92/P93</f>
        <v>0.9570318821815827</v>
      </c>
    </row>
    <row r="95" spans="1:16" ht="14.25">
      <c r="A95" s="16" t="s">
        <v>13</v>
      </c>
      <c r="B95" s="203"/>
      <c r="C95" s="204" t="s">
        <v>32</v>
      </c>
      <c r="D95" s="747">
        <f>IF(D50="","",D50+D59+D68+D83)</f>
        <v>297</v>
      </c>
      <c r="E95" s="506">
        <f>IF(E50="","",E50+E59+E68+E83)</f>
        <v>343</v>
      </c>
      <c r="F95" s="506">
        <f aca="true" t="shared" si="61" ref="F95:L95">IF(F50="","",F50+F59+F68+F83)</f>
        <v>316</v>
      </c>
      <c r="G95" s="506">
        <f t="shared" si="61"/>
        <v>395</v>
      </c>
      <c r="H95" s="506">
        <f t="shared" si="61"/>
        <v>256</v>
      </c>
      <c r="I95" s="506">
        <f t="shared" si="61"/>
        <v>379</v>
      </c>
      <c r="J95" s="506">
        <f t="shared" si="61"/>
        <v>321</v>
      </c>
      <c r="K95" s="506">
        <f t="shared" si="61"/>
        <v>301</v>
      </c>
      <c r="L95" s="506">
        <f t="shared" si="61"/>
        <v>314</v>
      </c>
      <c r="M95" s="506">
        <f>IF(M50="","",M50+M59+M68+M83)</f>
        <v>584</v>
      </c>
      <c r="N95" s="506">
        <f>IF(N50="","",N50+N59+N68+N83)</f>
        <v>252</v>
      </c>
      <c r="O95" s="749">
        <f>IF(O50="","",O50+O59+O68+O83)</f>
        <v>186</v>
      </c>
      <c r="P95" s="438">
        <f>SUM(D95:O95)</f>
        <v>3944</v>
      </c>
    </row>
    <row r="96" spans="1:16" ht="14.25">
      <c r="A96" s="16"/>
      <c r="B96" s="201" t="s">
        <v>16</v>
      </c>
      <c r="C96" s="202" t="s">
        <v>33</v>
      </c>
      <c r="D96" s="530">
        <f>IF(D90="","",D90-D93)</f>
        <v>352</v>
      </c>
      <c r="E96" s="460">
        <f>IF(E90="","",E90-E93)</f>
        <v>384</v>
      </c>
      <c r="F96" s="460">
        <f aca="true" t="shared" si="62" ref="F96:O96">IF(F90="","",F90-F93)</f>
        <v>589</v>
      </c>
      <c r="G96" s="460">
        <f t="shared" si="62"/>
        <v>421</v>
      </c>
      <c r="H96" s="460">
        <f t="shared" si="62"/>
        <v>477</v>
      </c>
      <c r="I96" s="460">
        <f t="shared" si="62"/>
        <v>613</v>
      </c>
      <c r="J96" s="460">
        <f t="shared" si="62"/>
        <v>328</v>
      </c>
      <c r="K96" s="460">
        <f t="shared" si="62"/>
        <v>329</v>
      </c>
      <c r="L96" s="460">
        <f t="shared" si="62"/>
        <v>327</v>
      </c>
      <c r="M96" s="460">
        <f t="shared" si="62"/>
        <v>333</v>
      </c>
      <c r="N96" s="460">
        <f t="shared" si="62"/>
        <v>251</v>
      </c>
      <c r="O96" s="508">
        <f t="shared" si="62"/>
        <v>736</v>
      </c>
      <c r="P96" s="439">
        <f>SUM(D96:O96)</f>
        <v>5140</v>
      </c>
    </row>
    <row r="97" spans="1:16" s="173" customFormat="1" ht="15" thickBot="1">
      <c r="A97" s="109"/>
      <c r="B97" s="210"/>
      <c r="C97" s="211" t="s">
        <v>34</v>
      </c>
      <c r="D97" s="539">
        <f>IF(D95="","",D95/D96)</f>
        <v>0.84375</v>
      </c>
      <c r="E97" s="540">
        <f>IF(E95="","",E95/E96)</f>
        <v>0.8932291666666666</v>
      </c>
      <c r="F97" s="540">
        <f aca="true" t="shared" si="63" ref="F97:O97">IF(F95="","",F95/F96)</f>
        <v>0.5365025466893039</v>
      </c>
      <c r="G97" s="540">
        <f t="shared" si="63"/>
        <v>0.9382422802850356</v>
      </c>
      <c r="H97" s="540">
        <f t="shared" si="63"/>
        <v>0.5366876310272537</v>
      </c>
      <c r="I97" s="540">
        <f t="shared" si="63"/>
        <v>0.6182707993474714</v>
      </c>
      <c r="J97" s="540">
        <f t="shared" si="63"/>
        <v>0.9786585365853658</v>
      </c>
      <c r="K97" s="540">
        <f t="shared" si="63"/>
        <v>0.9148936170212766</v>
      </c>
      <c r="L97" s="540">
        <f t="shared" si="63"/>
        <v>0.9602446483180428</v>
      </c>
      <c r="M97" s="540">
        <f t="shared" si="63"/>
        <v>1.7537537537537538</v>
      </c>
      <c r="N97" s="540">
        <f t="shared" si="63"/>
        <v>1.00398406374502</v>
      </c>
      <c r="O97" s="541">
        <f t="shared" si="63"/>
        <v>0.25271739130434784</v>
      </c>
      <c r="P97" s="442">
        <f>P95/P96</f>
        <v>0.7673151750972763</v>
      </c>
    </row>
    <row r="98" spans="1:17" s="173" customFormat="1" ht="15" thickTop="1">
      <c r="A98" s="583"/>
      <c r="B98" s="641"/>
      <c r="C98" s="642"/>
      <c r="D98" s="493"/>
      <c r="E98" s="493"/>
      <c r="F98" s="493"/>
      <c r="G98" s="493"/>
      <c r="H98" s="493"/>
      <c r="I98" s="493"/>
      <c r="J98" s="493"/>
      <c r="K98" s="493"/>
      <c r="L98" s="783" t="s">
        <v>30</v>
      </c>
      <c r="M98" s="783"/>
      <c r="N98" s="783"/>
      <c r="O98" s="783"/>
      <c r="P98" s="783"/>
      <c r="Q98" s="191"/>
    </row>
    <row r="99" spans="1:17" s="173" customFormat="1" ht="14.25">
      <c r="A99" s="583"/>
      <c r="B99" s="641"/>
      <c r="C99" s="642"/>
      <c r="D99" s="493"/>
      <c r="E99" s="493"/>
      <c r="F99" s="493"/>
      <c r="G99" s="493"/>
      <c r="H99" s="493"/>
      <c r="I99" s="493"/>
      <c r="J99" s="493"/>
      <c r="K99" s="493"/>
      <c r="L99" s="782" t="s">
        <v>141</v>
      </c>
      <c r="M99" s="782"/>
      <c r="N99" s="782"/>
      <c r="O99" s="782"/>
      <c r="P99" s="782"/>
      <c r="Q99" s="648"/>
    </row>
    <row r="100" spans="1:17" s="173" customFormat="1" ht="14.25">
      <c r="A100" s="640"/>
      <c r="B100" s="641"/>
      <c r="C100" s="642"/>
      <c r="D100" s="493"/>
      <c r="E100" s="493"/>
      <c r="F100" s="493"/>
      <c r="G100" s="493"/>
      <c r="H100" s="493"/>
      <c r="I100" s="493"/>
      <c r="J100" s="493"/>
      <c r="K100" s="493"/>
      <c r="L100" s="493"/>
      <c r="M100" s="493"/>
      <c r="N100" s="493"/>
      <c r="O100" s="493"/>
      <c r="P100" s="493"/>
      <c r="Q100" s="643"/>
    </row>
    <row r="101" spans="1:11" ht="14.25">
      <c r="A101" s="8"/>
      <c r="B101" s="191"/>
      <c r="C101" s="191"/>
      <c r="D101" s="191"/>
      <c r="E101" s="191"/>
      <c r="F101" s="191"/>
      <c r="G101" s="191"/>
      <c r="H101" s="191"/>
      <c r="I101" s="191"/>
      <c r="J101" s="191"/>
      <c r="K101" s="191"/>
    </row>
    <row r="102" spans="1:11" ht="14.25">
      <c r="A102" s="8"/>
      <c r="B102" s="191"/>
      <c r="C102" s="191"/>
      <c r="D102" s="191"/>
      <c r="E102" s="191"/>
      <c r="F102" s="191"/>
      <c r="G102" s="191"/>
      <c r="H102" s="191"/>
      <c r="I102" s="191"/>
      <c r="J102" s="212"/>
      <c r="K102" s="191"/>
    </row>
  </sheetData>
  <sheetProtection/>
  <mergeCells count="5">
    <mergeCell ref="E40:K40"/>
    <mergeCell ref="K38:O38"/>
    <mergeCell ref="K37:O37"/>
    <mergeCell ref="L98:P98"/>
    <mergeCell ref="L99:P99"/>
  </mergeCells>
  <printOptions horizontalCentered="1"/>
  <pageMargins left="0.7480314960629921" right="0.7480314960629921" top="0.5905511811023623" bottom="0.3937007874015748" header="0.31496062992125984" footer="0.1968503937007874"/>
  <pageSetup horizontalDpi="600" verticalDpi="600" orientation="landscape" paperSize="9" scale="67" r:id="rId2"/>
  <rowBreaks count="1" manualBreakCount="1">
    <brk id="39" max="15" man="1"/>
  </rowBreaks>
  <ignoredErrors>
    <ignoredError sqref="G18 H12 D85:P85 O20 O34 P46 P49 P52 P55 P58 P61 P64 P67 P73 P76 P79 P88 P91 P94" formula="1"/>
  </ignoredErrors>
  <drawing r:id="rId1"/>
</worksheet>
</file>

<file path=xl/worksheets/sheet4.xml><?xml version="1.0" encoding="utf-8"?>
<worksheet xmlns="http://schemas.openxmlformats.org/spreadsheetml/2006/main" xmlns:r="http://schemas.openxmlformats.org/officeDocument/2006/relationships">
  <sheetPr codeName="Sheet15"/>
  <dimension ref="A1:P99"/>
  <sheetViews>
    <sheetView view="pageBreakPreview" zoomScale="90" zoomScaleNormal="90" zoomScaleSheetLayoutView="90" workbookViewId="0" topLeftCell="A1">
      <selection activeCell="A1" sqref="A1"/>
    </sheetView>
  </sheetViews>
  <sheetFormatPr defaultColWidth="9.00390625" defaultRowHeight="13.5"/>
  <cols>
    <col min="1" max="1" width="4.375" style="123" bestFit="1" customWidth="1"/>
    <col min="2" max="2" width="9.875" style="123" bestFit="1" customWidth="1"/>
    <col min="3" max="15" width="12.25390625" style="123" customWidth="1"/>
    <col min="16" max="16384" width="9.00390625" style="123" customWidth="1"/>
  </cols>
  <sheetData>
    <row r="1" spans="1:16" ht="17.25">
      <c r="A1" s="251"/>
      <c r="B1" s="191"/>
      <c r="C1" s="191"/>
      <c r="D1" s="191"/>
      <c r="E1" s="191"/>
      <c r="F1" s="191"/>
      <c r="G1" s="9" t="s">
        <v>17</v>
      </c>
      <c r="H1" s="9"/>
      <c r="I1" s="9"/>
      <c r="J1" s="191"/>
      <c r="K1" s="216" t="s">
        <v>195</v>
      </c>
      <c r="L1" s="191"/>
      <c r="M1" s="191"/>
      <c r="N1" s="191"/>
      <c r="O1" s="191"/>
      <c r="P1" s="191"/>
    </row>
    <row r="2" spans="1:15" ht="13.5">
      <c r="A2" s="191"/>
      <c r="B2" s="191"/>
      <c r="C2" s="191"/>
      <c r="D2" s="191"/>
      <c r="E2" s="191"/>
      <c r="F2" s="191"/>
      <c r="G2" s="191"/>
      <c r="H2" s="191"/>
      <c r="I2" s="191"/>
      <c r="J2" s="191"/>
      <c r="K2" s="191"/>
      <c r="L2" s="191"/>
      <c r="M2" s="191"/>
      <c r="N2" s="191"/>
      <c r="O2" s="191"/>
    </row>
    <row r="3" spans="1:15" ht="15" thickBot="1">
      <c r="A3" s="8"/>
      <c r="B3" s="191"/>
      <c r="C3" s="191"/>
      <c r="D3" s="191"/>
      <c r="E3" s="191"/>
      <c r="F3" s="191"/>
      <c r="G3" s="191"/>
      <c r="H3" s="191"/>
      <c r="I3" s="191"/>
      <c r="J3" s="191"/>
      <c r="K3" s="191"/>
      <c r="L3" s="191"/>
      <c r="M3" s="191"/>
      <c r="N3" s="191"/>
      <c r="O3" s="297" t="s">
        <v>0</v>
      </c>
    </row>
    <row r="4" spans="1:16" ht="18.75" thickBot="1" thickTop="1">
      <c r="A4" s="10"/>
      <c r="B4" s="213"/>
      <c r="C4" s="116" t="s">
        <v>1</v>
      </c>
      <c r="D4" s="117" t="s">
        <v>2</v>
      </c>
      <c r="E4" s="117" t="s">
        <v>3</v>
      </c>
      <c r="F4" s="117" t="s">
        <v>4</v>
      </c>
      <c r="G4" s="117" t="s">
        <v>5</v>
      </c>
      <c r="H4" s="117" t="s">
        <v>6</v>
      </c>
      <c r="I4" s="117" t="s">
        <v>7</v>
      </c>
      <c r="J4" s="117" t="s">
        <v>8</v>
      </c>
      <c r="K4" s="117" t="s">
        <v>9</v>
      </c>
      <c r="L4" s="117" t="s">
        <v>10</v>
      </c>
      <c r="M4" s="117" t="s">
        <v>11</v>
      </c>
      <c r="N4" s="577" t="s">
        <v>12</v>
      </c>
      <c r="O4" s="267" t="s">
        <v>13</v>
      </c>
      <c r="P4" s="191"/>
    </row>
    <row r="5" spans="1:16" ht="15" thickTop="1">
      <c r="A5" s="12"/>
      <c r="B5" s="331" t="s">
        <v>18</v>
      </c>
      <c r="C5" s="574">
        <v>673</v>
      </c>
      <c r="D5" s="575">
        <v>653</v>
      </c>
      <c r="E5" s="575">
        <v>759</v>
      </c>
      <c r="F5" s="575">
        <v>734</v>
      </c>
      <c r="G5" s="575">
        <v>787</v>
      </c>
      <c r="H5" s="575">
        <v>731</v>
      </c>
      <c r="I5" s="575">
        <v>628</v>
      </c>
      <c r="J5" s="575">
        <v>656</v>
      </c>
      <c r="K5" s="575">
        <v>691</v>
      </c>
      <c r="L5" s="575">
        <v>553</v>
      </c>
      <c r="M5" s="575">
        <v>652</v>
      </c>
      <c r="N5" s="576">
        <v>628</v>
      </c>
      <c r="O5" s="404">
        <v>8145</v>
      </c>
      <c r="P5" s="191"/>
    </row>
    <row r="6" spans="1:16" s="173" customFormat="1" ht="14.25">
      <c r="A6" s="105" t="s">
        <v>19</v>
      </c>
      <c r="B6" s="333" t="s">
        <v>14</v>
      </c>
      <c r="C6" s="334">
        <v>0.4948529411764706</v>
      </c>
      <c r="D6" s="322">
        <v>0.49733434881949734</v>
      </c>
      <c r="E6" s="322">
        <v>0.4650735294117647</v>
      </c>
      <c r="F6" s="322">
        <v>0.48998664886515353</v>
      </c>
      <c r="G6" s="322">
        <v>0.46403301886792453</v>
      </c>
      <c r="H6" s="322">
        <v>0.43667861409796893</v>
      </c>
      <c r="I6" s="322">
        <v>0.48719937936384794</v>
      </c>
      <c r="J6" s="322">
        <v>0.4722822174226062</v>
      </c>
      <c r="K6" s="322">
        <v>0.4914651493598862</v>
      </c>
      <c r="L6" s="322">
        <v>0.46824724809483487</v>
      </c>
      <c r="M6" s="323">
        <v>0.49319213313161875</v>
      </c>
      <c r="N6" s="356">
        <v>0.3613348676639816</v>
      </c>
      <c r="O6" s="405">
        <v>0.465481769345068</v>
      </c>
      <c r="P6" s="192"/>
    </row>
    <row r="7" spans="1:16" ht="14.25">
      <c r="A7" s="14"/>
      <c r="B7" s="335" t="s">
        <v>20</v>
      </c>
      <c r="C7" s="332">
        <v>576</v>
      </c>
      <c r="D7" s="321">
        <v>562</v>
      </c>
      <c r="E7" s="321">
        <v>652</v>
      </c>
      <c r="F7" s="321">
        <v>643</v>
      </c>
      <c r="G7" s="321">
        <v>692</v>
      </c>
      <c r="H7" s="321">
        <v>638</v>
      </c>
      <c r="I7" s="321">
        <v>552</v>
      </c>
      <c r="J7" s="321">
        <v>578</v>
      </c>
      <c r="K7" s="321">
        <v>622</v>
      </c>
      <c r="L7" s="321">
        <v>479</v>
      </c>
      <c r="M7" s="321">
        <v>573</v>
      </c>
      <c r="N7" s="355">
        <v>560</v>
      </c>
      <c r="O7" s="406">
        <v>7127</v>
      </c>
      <c r="P7" s="191"/>
    </row>
    <row r="8" spans="1:16" s="173" customFormat="1" ht="14.25">
      <c r="A8" s="105"/>
      <c r="B8" s="336" t="s">
        <v>14</v>
      </c>
      <c r="C8" s="334">
        <v>0.8558692421991084</v>
      </c>
      <c r="D8" s="322">
        <v>0.8606431852986217</v>
      </c>
      <c r="E8" s="322">
        <v>0.8590250329380764</v>
      </c>
      <c r="F8" s="322">
        <v>0.8760217983651226</v>
      </c>
      <c r="G8" s="322">
        <v>0.8792884371029225</v>
      </c>
      <c r="H8" s="322">
        <v>0.8727770177838577</v>
      </c>
      <c r="I8" s="322">
        <v>0.8789808917197452</v>
      </c>
      <c r="J8" s="322">
        <v>0.8810975609756098</v>
      </c>
      <c r="K8" s="322">
        <v>0.9001447178002895</v>
      </c>
      <c r="L8" s="322">
        <v>0.8661844484629295</v>
      </c>
      <c r="M8" s="323">
        <v>0.8788343558282209</v>
      </c>
      <c r="N8" s="356">
        <v>0.89171974522293</v>
      </c>
      <c r="O8" s="407">
        <v>0.8750153468385513</v>
      </c>
      <c r="P8" s="192"/>
    </row>
    <row r="9" spans="1:16" ht="14.25">
      <c r="A9" s="14" t="s">
        <v>21</v>
      </c>
      <c r="B9" s="337" t="s">
        <v>16</v>
      </c>
      <c r="C9" s="332">
        <v>97</v>
      </c>
      <c r="D9" s="321">
        <v>91</v>
      </c>
      <c r="E9" s="321">
        <v>107</v>
      </c>
      <c r="F9" s="321">
        <v>91</v>
      </c>
      <c r="G9" s="321">
        <v>95</v>
      </c>
      <c r="H9" s="321">
        <v>93</v>
      </c>
      <c r="I9" s="321">
        <v>76</v>
      </c>
      <c r="J9" s="321">
        <v>78</v>
      </c>
      <c r="K9" s="321">
        <v>69</v>
      </c>
      <c r="L9" s="321">
        <v>74</v>
      </c>
      <c r="M9" s="324">
        <v>79</v>
      </c>
      <c r="N9" s="357">
        <v>68</v>
      </c>
      <c r="O9" s="408">
        <v>1018</v>
      </c>
      <c r="P9" s="191"/>
    </row>
    <row r="10" spans="1:16" s="173" customFormat="1" ht="15" thickBot="1">
      <c r="A10" s="106"/>
      <c r="B10" s="338" t="s">
        <v>14</v>
      </c>
      <c r="C10" s="339">
        <v>0.14413075780089152</v>
      </c>
      <c r="D10" s="328">
        <v>0.13935681470137826</v>
      </c>
      <c r="E10" s="328">
        <v>0.14097496706192358</v>
      </c>
      <c r="F10" s="328">
        <v>0.12397820163487738</v>
      </c>
      <c r="G10" s="328">
        <v>0.1207115628970775</v>
      </c>
      <c r="H10" s="328">
        <v>0.12722298221614228</v>
      </c>
      <c r="I10" s="328">
        <v>0.12101910828025478</v>
      </c>
      <c r="J10" s="328">
        <v>0.11890243902439024</v>
      </c>
      <c r="K10" s="328">
        <v>0.09985528219971057</v>
      </c>
      <c r="L10" s="328">
        <v>0.13381555153707053</v>
      </c>
      <c r="M10" s="329">
        <v>0.12116564417177914</v>
      </c>
      <c r="N10" s="358">
        <v>0.10828025477707007</v>
      </c>
      <c r="O10" s="409">
        <v>0.12498465316144874</v>
      </c>
      <c r="P10" s="192"/>
    </row>
    <row r="11" spans="1:16" ht="15" thickTop="1">
      <c r="A11" s="14"/>
      <c r="B11" s="335" t="s">
        <v>18</v>
      </c>
      <c r="C11" s="215">
        <v>207</v>
      </c>
      <c r="D11" s="303">
        <v>326</v>
      </c>
      <c r="E11" s="303">
        <v>495</v>
      </c>
      <c r="F11" s="303">
        <v>477</v>
      </c>
      <c r="G11" s="303">
        <v>473</v>
      </c>
      <c r="H11" s="303">
        <v>437</v>
      </c>
      <c r="I11" s="303">
        <v>406</v>
      </c>
      <c r="J11" s="303">
        <v>495</v>
      </c>
      <c r="K11" s="303">
        <v>422</v>
      </c>
      <c r="L11" s="303">
        <v>383</v>
      </c>
      <c r="M11" s="303">
        <v>416</v>
      </c>
      <c r="N11" s="359">
        <v>478</v>
      </c>
      <c r="O11" s="410">
        <v>5015</v>
      </c>
      <c r="P11" s="191"/>
    </row>
    <row r="12" spans="1:16" s="173" customFormat="1" ht="14.25">
      <c r="A12" s="105" t="s">
        <v>22</v>
      </c>
      <c r="B12" s="336" t="s">
        <v>14</v>
      </c>
      <c r="C12" s="334">
        <v>0.15220588235294116</v>
      </c>
      <c r="D12" s="322">
        <v>0.24828636709824828</v>
      </c>
      <c r="E12" s="322">
        <v>0.30330882352941174</v>
      </c>
      <c r="F12" s="322">
        <v>0.3184245660881175</v>
      </c>
      <c r="G12" s="322">
        <v>0.27889150943396224</v>
      </c>
      <c r="H12" s="322">
        <v>0.26105137395459976</v>
      </c>
      <c r="I12" s="322">
        <v>0.31497284716834756</v>
      </c>
      <c r="J12" s="322">
        <v>0.3563714902807775</v>
      </c>
      <c r="K12" s="322">
        <v>0.30014224751066854</v>
      </c>
      <c r="L12" s="322">
        <v>0.32430143945808637</v>
      </c>
      <c r="M12" s="323">
        <v>0.3146747352496218</v>
      </c>
      <c r="N12" s="356">
        <v>0.27502876869965476</v>
      </c>
      <c r="O12" s="407">
        <v>0.2866041833352383</v>
      </c>
      <c r="P12" s="192"/>
    </row>
    <row r="13" spans="1:16" ht="14.25">
      <c r="A13" s="14"/>
      <c r="B13" s="337" t="s">
        <v>20</v>
      </c>
      <c r="C13" s="332">
        <v>120</v>
      </c>
      <c r="D13" s="321">
        <v>132</v>
      </c>
      <c r="E13" s="321">
        <v>127</v>
      </c>
      <c r="F13" s="321">
        <v>157</v>
      </c>
      <c r="G13" s="321">
        <v>201</v>
      </c>
      <c r="H13" s="321">
        <v>150</v>
      </c>
      <c r="I13" s="321">
        <v>177</v>
      </c>
      <c r="J13" s="321">
        <v>276</v>
      </c>
      <c r="K13" s="321">
        <v>176</v>
      </c>
      <c r="L13" s="321">
        <v>146</v>
      </c>
      <c r="M13" s="321">
        <v>273</v>
      </c>
      <c r="N13" s="355">
        <v>194</v>
      </c>
      <c r="O13" s="408">
        <v>2129</v>
      </c>
      <c r="P13" s="191"/>
    </row>
    <row r="14" spans="1:16" s="173" customFormat="1" ht="14.25">
      <c r="A14" s="105"/>
      <c r="B14" s="333" t="s">
        <v>14</v>
      </c>
      <c r="C14" s="334">
        <v>0.5797101449275363</v>
      </c>
      <c r="D14" s="322">
        <v>0.4049079754601227</v>
      </c>
      <c r="E14" s="322">
        <v>0.25656565656565655</v>
      </c>
      <c r="F14" s="322">
        <v>0.32914046121593293</v>
      </c>
      <c r="G14" s="322">
        <v>0.4249471458773784</v>
      </c>
      <c r="H14" s="322">
        <v>0.34324942791762014</v>
      </c>
      <c r="I14" s="322">
        <v>0.43596059113300495</v>
      </c>
      <c r="J14" s="322">
        <v>0.5575757575757576</v>
      </c>
      <c r="K14" s="322">
        <v>0.41706161137440756</v>
      </c>
      <c r="L14" s="322">
        <v>0.381201044386423</v>
      </c>
      <c r="M14" s="323">
        <v>0.65625</v>
      </c>
      <c r="N14" s="356">
        <v>0.40585774058577406</v>
      </c>
      <c r="O14" s="411">
        <v>0.4245264207377866</v>
      </c>
      <c r="P14" s="192"/>
    </row>
    <row r="15" spans="1:16" ht="14.25">
      <c r="A15" s="14" t="s">
        <v>21</v>
      </c>
      <c r="B15" s="340" t="s">
        <v>16</v>
      </c>
      <c r="C15" s="332">
        <v>87</v>
      </c>
      <c r="D15" s="321">
        <v>194</v>
      </c>
      <c r="E15" s="321">
        <v>368</v>
      </c>
      <c r="F15" s="321">
        <v>320</v>
      </c>
      <c r="G15" s="321">
        <v>272</v>
      </c>
      <c r="H15" s="321">
        <v>287</v>
      </c>
      <c r="I15" s="321">
        <v>229</v>
      </c>
      <c r="J15" s="321">
        <v>219</v>
      </c>
      <c r="K15" s="321">
        <v>246</v>
      </c>
      <c r="L15" s="321">
        <v>237</v>
      </c>
      <c r="M15" s="324">
        <v>143</v>
      </c>
      <c r="N15" s="357">
        <v>284</v>
      </c>
      <c r="O15" s="406">
        <v>2886</v>
      </c>
      <c r="P15" s="191"/>
    </row>
    <row r="16" spans="1:16" s="173" customFormat="1" ht="15" thickBot="1">
      <c r="A16" s="105"/>
      <c r="B16" s="341" t="s">
        <v>14</v>
      </c>
      <c r="C16" s="339">
        <v>0.42028985507246375</v>
      </c>
      <c r="D16" s="328">
        <v>0.5950920245398773</v>
      </c>
      <c r="E16" s="328">
        <v>0.7434343434343434</v>
      </c>
      <c r="F16" s="328">
        <v>0.6708595387840671</v>
      </c>
      <c r="G16" s="328">
        <v>0.5750528541226215</v>
      </c>
      <c r="H16" s="328">
        <v>0.6567505720823799</v>
      </c>
      <c r="I16" s="328">
        <v>0.5640394088669951</v>
      </c>
      <c r="J16" s="328">
        <v>0.44242424242424244</v>
      </c>
      <c r="K16" s="328">
        <v>0.5829383886255924</v>
      </c>
      <c r="L16" s="328">
        <v>0.618798955613577</v>
      </c>
      <c r="M16" s="329">
        <v>0.34375</v>
      </c>
      <c r="N16" s="358">
        <v>0.5941422594142259</v>
      </c>
      <c r="O16" s="412">
        <v>0.5754735792622133</v>
      </c>
      <c r="P16" s="192"/>
    </row>
    <row r="17" spans="1:16" ht="15" thickTop="1">
      <c r="A17" s="15"/>
      <c r="B17" s="342" t="s">
        <v>18</v>
      </c>
      <c r="C17" s="215">
        <v>6</v>
      </c>
      <c r="D17" s="303">
        <v>11</v>
      </c>
      <c r="E17" s="303">
        <v>6</v>
      </c>
      <c r="F17" s="303">
        <v>5</v>
      </c>
      <c r="G17" s="303">
        <v>13</v>
      </c>
      <c r="H17" s="303">
        <v>7</v>
      </c>
      <c r="I17" s="303">
        <v>3</v>
      </c>
      <c r="J17" s="303">
        <v>7</v>
      </c>
      <c r="K17" s="303">
        <v>13</v>
      </c>
      <c r="L17" s="303">
        <v>5</v>
      </c>
      <c r="M17" s="303">
        <v>5</v>
      </c>
      <c r="N17" s="359">
        <v>5</v>
      </c>
      <c r="O17" s="408">
        <v>86</v>
      </c>
      <c r="P17" s="191"/>
    </row>
    <row r="18" spans="1:16" s="173" customFormat="1" ht="14.25">
      <c r="A18" s="107" t="s">
        <v>23</v>
      </c>
      <c r="B18" s="343" t="s">
        <v>14</v>
      </c>
      <c r="C18" s="334">
        <v>0.004411764705882353</v>
      </c>
      <c r="D18" s="322">
        <v>0.008377760853008377</v>
      </c>
      <c r="E18" s="322">
        <v>0.003676470588235294</v>
      </c>
      <c r="F18" s="322">
        <v>0.0033377837116154874</v>
      </c>
      <c r="G18" s="322">
        <v>0.0076650943396226415</v>
      </c>
      <c r="H18" s="322">
        <v>0.004181600955794504</v>
      </c>
      <c r="I18" s="322">
        <v>0.0023273855702094647</v>
      </c>
      <c r="J18" s="322">
        <v>0.005039596832253419</v>
      </c>
      <c r="K18" s="322">
        <v>0.009246088193456615</v>
      </c>
      <c r="L18" s="322">
        <v>0.004233700254022015</v>
      </c>
      <c r="M18" s="323">
        <v>0.0037821482602118004</v>
      </c>
      <c r="N18" s="356">
        <v>0.0028768699654775605</v>
      </c>
      <c r="O18" s="413">
        <v>0.004914847411132701</v>
      </c>
      <c r="P18" s="192"/>
    </row>
    <row r="19" spans="1:16" ht="14.25">
      <c r="A19" s="16"/>
      <c r="B19" s="344" t="s">
        <v>20</v>
      </c>
      <c r="C19" s="332">
        <v>6</v>
      </c>
      <c r="D19" s="321">
        <v>1</v>
      </c>
      <c r="E19" s="321">
        <v>5</v>
      </c>
      <c r="F19" s="321">
        <v>5</v>
      </c>
      <c r="G19" s="321">
        <v>12</v>
      </c>
      <c r="H19" s="321">
        <v>7</v>
      </c>
      <c r="I19" s="321">
        <v>1</v>
      </c>
      <c r="J19" s="321">
        <v>4</v>
      </c>
      <c r="K19" s="321">
        <v>13</v>
      </c>
      <c r="L19" s="321">
        <v>5</v>
      </c>
      <c r="M19" s="321">
        <v>5</v>
      </c>
      <c r="N19" s="355">
        <v>5</v>
      </c>
      <c r="O19" s="406">
        <v>69</v>
      </c>
      <c r="P19" s="191"/>
    </row>
    <row r="20" spans="1:16" s="173" customFormat="1" ht="14.25">
      <c r="A20" s="107"/>
      <c r="B20" s="193" t="s">
        <v>14</v>
      </c>
      <c r="C20" s="334">
        <v>1</v>
      </c>
      <c r="D20" s="322">
        <v>0.09090909090909091</v>
      </c>
      <c r="E20" s="322">
        <v>0.8333333333333334</v>
      </c>
      <c r="F20" s="322">
        <v>1</v>
      </c>
      <c r="G20" s="322">
        <v>0.9230769230769231</v>
      </c>
      <c r="H20" s="322">
        <v>1</v>
      </c>
      <c r="I20" s="322">
        <v>0.3333333333333333</v>
      </c>
      <c r="J20" s="322">
        <v>0.5714285714285714</v>
      </c>
      <c r="K20" s="322">
        <v>1</v>
      </c>
      <c r="L20" s="322">
        <v>1</v>
      </c>
      <c r="M20" s="325">
        <v>1</v>
      </c>
      <c r="N20" s="356">
        <v>1</v>
      </c>
      <c r="O20" s="407">
        <v>0.8023255813953488</v>
      </c>
      <c r="P20" s="192"/>
    </row>
    <row r="21" spans="1:16" ht="14.25">
      <c r="A21" s="16" t="s">
        <v>24</v>
      </c>
      <c r="B21" s="345" t="s">
        <v>16</v>
      </c>
      <c r="C21" s="346">
        <v>0</v>
      </c>
      <c r="D21" s="326">
        <v>10</v>
      </c>
      <c r="E21" s="326">
        <v>1</v>
      </c>
      <c r="F21" s="326">
        <v>0</v>
      </c>
      <c r="G21" s="326">
        <v>1</v>
      </c>
      <c r="H21" s="326">
        <v>0</v>
      </c>
      <c r="I21" s="326">
        <v>2</v>
      </c>
      <c r="J21" s="326">
        <v>3</v>
      </c>
      <c r="K21" s="326">
        <v>0</v>
      </c>
      <c r="L21" s="326">
        <v>0</v>
      </c>
      <c r="M21" s="327">
        <v>0</v>
      </c>
      <c r="N21" s="360">
        <v>0</v>
      </c>
      <c r="O21" s="414">
        <v>17</v>
      </c>
      <c r="P21" s="191"/>
    </row>
    <row r="22" spans="1:16" s="173" customFormat="1" ht="15" thickBot="1">
      <c r="A22" s="108"/>
      <c r="B22" s="347" t="s">
        <v>14</v>
      </c>
      <c r="C22" s="339">
        <v>0</v>
      </c>
      <c r="D22" s="328">
        <v>0.9090909090909091</v>
      </c>
      <c r="E22" s="328">
        <v>0.16666666666666666</v>
      </c>
      <c r="F22" s="328">
        <v>0</v>
      </c>
      <c r="G22" s="328">
        <v>0.07692307692307693</v>
      </c>
      <c r="H22" s="328">
        <v>0</v>
      </c>
      <c r="I22" s="328">
        <v>0.6666666666666666</v>
      </c>
      <c r="J22" s="328">
        <v>0.42857142857142855</v>
      </c>
      <c r="K22" s="328">
        <v>0</v>
      </c>
      <c r="L22" s="328">
        <v>0</v>
      </c>
      <c r="M22" s="329">
        <v>0</v>
      </c>
      <c r="N22" s="358">
        <v>0</v>
      </c>
      <c r="O22" s="413">
        <v>0.19767441860465115</v>
      </c>
      <c r="P22" s="192"/>
    </row>
    <row r="23" spans="1:16" ht="15" thickTop="1">
      <c r="A23" s="16"/>
      <c r="B23" s="348" t="s">
        <v>18</v>
      </c>
      <c r="C23" s="215">
        <v>474</v>
      </c>
      <c r="D23" s="303">
        <v>323</v>
      </c>
      <c r="E23" s="303">
        <v>372</v>
      </c>
      <c r="F23" s="303">
        <v>282</v>
      </c>
      <c r="G23" s="303">
        <v>423</v>
      </c>
      <c r="H23" s="303">
        <v>499</v>
      </c>
      <c r="I23" s="303">
        <v>252</v>
      </c>
      <c r="J23" s="303">
        <v>231</v>
      </c>
      <c r="K23" s="303">
        <v>280</v>
      </c>
      <c r="L23" s="303">
        <v>240</v>
      </c>
      <c r="M23" s="303">
        <v>249</v>
      </c>
      <c r="N23" s="359">
        <v>627</v>
      </c>
      <c r="O23" s="415">
        <v>4252</v>
      </c>
      <c r="P23" s="191"/>
    </row>
    <row r="24" spans="1:16" ht="14.25">
      <c r="A24" s="16"/>
      <c r="B24" s="349" t="s">
        <v>25</v>
      </c>
      <c r="C24" s="332">
        <v>143</v>
      </c>
      <c r="D24" s="321">
        <v>84</v>
      </c>
      <c r="E24" s="321">
        <v>103</v>
      </c>
      <c r="F24" s="321">
        <v>0</v>
      </c>
      <c r="G24" s="321">
        <v>94</v>
      </c>
      <c r="H24" s="321">
        <v>225</v>
      </c>
      <c r="I24" s="321">
        <v>0</v>
      </c>
      <c r="J24" s="321">
        <v>0</v>
      </c>
      <c r="K24" s="321">
        <v>0</v>
      </c>
      <c r="L24" s="321">
        <v>0</v>
      </c>
      <c r="M24" s="321">
        <v>0</v>
      </c>
      <c r="N24" s="355">
        <v>352</v>
      </c>
      <c r="O24" s="408">
        <v>1001</v>
      </c>
      <c r="P24" s="191"/>
    </row>
    <row r="25" spans="1:16" s="173" customFormat="1" ht="14.25">
      <c r="A25" s="105" t="s">
        <v>26</v>
      </c>
      <c r="B25" s="336" t="s">
        <v>14</v>
      </c>
      <c r="C25" s="334">
        <v>0.34852941176470587</v>
      </c>
      <c r="D25" s="322">
        <v>0.246001523229246</v>
      </c>
      <c r="E25" s="322">
        <v>0.22794117647058823</v>
      </c>
      <c r="F25" s="322">
        <v>0.1882510013351135</v>
      </c>
      <c r="G25" s="322">
        <v>0.24941037735849056</v>
      </c>
      <c r="H25" s="322">
        <v>0.2980884109916368</v>
      </c>
      <c r="I25" s="322">
        <v>0.19550038789759502</v>
      </c>
      <c r="J25" s="322">
        <v>0.16630669546436286</v>
      </c>
      <c r="K25" s="322">
        <v>0.19914651493598862</v>
      </c>
      <c r="L25" s="322">
        <v>0.20321761219305673</v>
      </c>
      <c r="M25" s="323">
        <v>0.18835098335854766</v>
      </c>
      <c r="N25" s="356">
        <v>0.36075949367088606</v>
      </c>
      <c r="O25" s="407">
        <v>0.24299919990856098</v>
      </c>
      <c r="P25" s="192"/>
    </row>
    <row r="26" spans="1:16" ht="14.25">
      <c r="A26" s="16"/>
      <c r="B26" s="344" t="s">
        <v>20</v>
      </c>
      <c r="C26" s="332">
        <v>306</v>
      </c>
      <c r="D26" s="321">
        <v>234</v>
      </c>
      <c r="E26" s="321">
        <v>259</v>
      </c>
      <c r="F26" s="321">
        <v>272</v>
      </c>
      <c r="G26" s="321">
        <v>314</v>
      </c>
      <c r="H26" s="321">
        <v>266</v>
      </c>
      <c r="I26" s="321">
        <v>231</v>
      </c>
      <c r="J26" s="321">
        <v>202</v>
      </c>
      <c r="K26" s="321">
        <v>268</v>
      </c>
      <c r="L26" s="321">
        <v>218</v>
      </c>
      <c r="M26" s="321">
        <v>220</v>
      </c>
      <c r="N26" s="355">
        <v>243</v>
      </c>
      <c r="O26" s="414">
        <v>3033</v>
      </c>
      <c r="P26" s="191"/>
    </row>
    <row r="27" spans="1:16" ht="14.25">
      <c r="A27" s="16"/>
      <c r="B27" s="350" t="s">
        <v>25</v>
      </c>
      <c r="C27" s="332">
        <v>0</v>
      </c>
      <c r="D27" s="321">
        <v>0</v>
      </c>
      <c r="E27" s="321">
        <v>0</v>
      </c>
      <c r="F27" s="321">
        <v>0</v>
      </c>
      <c r="G27" s="321">
        <v>0</v>
      </c>
      <c r="H27" s="321">
        <v>0</v>
      </c>
      <c r="I27" s="321">
        <v>0</v>
      </c>
      <c r="J27" s="321">
        <v>0</v>
      </c>
      <c r="K27" s="321">
        <v>0</v>
      </c>
      <c r="L27" s="321">
        <v>0</v>
      </c>
      <c r="M27" s="321">
        <v>0</v>
      </c>
      <c r="N27" s="355">
        <v>0</v>
      </c>
      <c r="O27" s="416">
        <v>0</v>
      </c>
      <c r="P27" s="191"/>
    </row>
    <row r="28" spans="1:16" s="173" customFormat="1" ht="14.25">
      <c r="A28" s="105"/>
      <c r="B28" s="333" t="s">
        <v>14</v>
      </c>
      <c r="C28" s="334">
        <v>0.6455696202531646</v>
      </c>
      <c r="D28" s="322">
        <v>0.7244582043343654</v>
      </c>
      <c r="E28" s="322">
        <v>0.696236559139785</v>
      </c>
      <c r="F28" s="322">
        <v>0.9645390070921985</v>
      </c>
      <c r="G28" s="322">
        <v>0.7423167848699763</v>
      </c>
      <c r="H28" s="322">
        <v>0.533066132264529</v>
      </c>
      <c r="I28" s="322">
        <v>0.9166666666666666</v>
      </c>
      <c r="J28" s="322">
        <v>0.8744588744588745</v>
      </c>
      <c r="K28" s="322">
        <v>0.9571428571428572</v>
      </c>
      <c r="L28" s="322">
        <v>0.9083333333333333</v>
      </c>
      <c r="M28" s="323">
        <v>0.8835341365461847</v>
      </c>
      <c r="N28" s="356">
        <v>0.3875598086124402</v>
      </c>
      <c r="O28" s="411">
        <v>0.7133113828786454</v>
      </c>
      <c r="P28" s="192"/>
    </row>
    <row r="29" spans="1:16" ht="14.25">
      <c r="A29" s="16" t="s">
        <v>27</v>
      </c>
      <c r="B29" s="344" t="s">
        <v>16</v>
      </c>
      <c r="C29" s="332">
        <v>168</v>
      </c>
      <c r="D29" s="321">
        <v>89</v>
      </c>
      <c r="E29" s="321">
        <v>113</v>
      </c>
      <c r="F29" s="321">
        <v>10</v>
      </c>
      <c r="G29" s="321">
        <v>109</v>
      </c>
      <c r="H29" s="321">
        <v>233</v>
      </c>
      <c r="I29" s="321">
        <v>21</v>
      </c>
      <c r="J29" s="321">
        <v>29</v>
      </c>
      <c r="K29" s="321">
        <v>12</v>
      </c>
      <c r="L29" s="321">
        <v>22</v>
      </c>
      <c r="M29" s="324">
        <v>29</v>
      </c>
      <c r="N29" s="357">
        <v>384</v>
      </c>
      <c r="O29" s="417">
        <v>1219</v>
      </c>
      <c r="P29" s="191"/>
    </row>
    <row r="30" spans="1:16" ht="14.25">
      <c r="A30" s="16"/>
      <c r="B30" s="351" t="s">
        <v>25</v>
      </c>
      <c r="C30" s="332">
        <v>143</v>
      </c>
      <c r="D30" s="321">
        <v>84</v>
      </c>
      <c r="E30" s="321">
        <v>103</v>
      </c>
      <c r="F30" s="321">
        <v>0</v>
      </c>
      <c r="G30" s="321">
        <v>94</v>
      </c>
      <c r="H30" s="321">
        <v>225</v>
      </c>
      <c r="I30" s="321">
        <v>0</v>
      </c>
      <c r="J30" s="321">
        <v>0</v>
      </c>
      <c r="K30" s="321">
        <v>0</v>
      </c>
      <c r="L30" s="321">
        <v>0</v>
      </c>
      <c r="M30" s="321">
        <v>0</v>
      </c>
      <c r="N30" s="357">
        <v>352</v>
      </c>
      <c r="O30" s="408">
        <v>1001</v>
      </c>
      <c r="P30" s="191"/>
    </row>
    <row r="31" spans="1:16" s="173" customFormat="1" ht="15" thickBot="1">
      <c r="A31" s="106"/>
      <c r="B31" s="352" t="s">
        <v>28</v>
      </c>
      <c r="C31" s="339">
        <v>0.35443037974683544</v>
      </c>
      <c r="D31" s="328">
        <v>0.2755417956656347</v>
      </c>
      <c r="E31" s="328">
        <v>0.30376344086021506</v>
      </c>
      <c r="F31" s="328">
        <v>0.03546099290780142</v>
      </c>
      <c r="G31" s="328">
        <v>0.2576832151300236</v>
      </c>
      <c r="H31" s="328">
        <v>0.46693386773547096</v>
      </c>
      <c r="I31" s="328">
        <v>0.08333333333333333</v>
      </c>
      <c r="J31" s="328">
        <v>0.12554112554112554</v>
      </c>
      <c r="K31" s="328">
        <v>0.04285714285714286</v>
      </c>
      <c r="L31" s="328">
        <v>0.09166666666666666</v>
      </c>
      <c r="M31" s="329">
        <v>0.11646586345381527</v>
      </c>
      <c r="N31" s="358">
        <v>0.6124401913875598</v>
      </c>
      <c r="O31" s="418">
        <v>0.2866886171213547</v>
      </c>
      <c r="P31" s="192"/>
    </row>
    <row r="32" spans="1:16" ht="15" thickTop="1">
      <c r="A32" s="14"/>
      <c r="B32" s="353" t="s">
        <v>18</v>
      </c>
      <c r="C32" s="215">
        <v>1360</v>
      </c>
      <c r="D32" s="303">
        <v>1313</v>
      </c>
      <c r="E32" s="303">
        <v>1632</v>
      </c>
      <c r="F32" s="303">
        <v>1498</v>
      </c>
      <c r="G32" s="303">
        <v>1696</v>
      </c>
      <c r="H32" s="303">
        <v>1674</v>
      </c>
      <c r="I32" s="303">
        <v>1289</v>
      </c>
      <c r="J32" s="303">
        <v>1389</v>
      </c>
      <c r="K32" s="303">
        <v>1406</v>
      </c>
      <c r="L32" s="303">
        <v>1181</v>
      </c>
      <c r="M32" s="330">
        <v>1322</v>
      </c>
      <c r="N32" s="361">
        <v>1738</v>
      </c>
      <c r="O32" s="419">
        <v>17498</v>
      </c>
      <c r="P32" s="191"/>
    </row>
    <row r="33" spans="1:16" ht="14.25">
      <c r="A33" s="14" t="s">
        <v>29</v>
      </c>
      <c r="B33" s="337" t="s">
        <v>20</v>
      </c>
      <c r="C33" s="332">
        <v>1008</v>
      </c>
      <c r="D33" s="321">
        <v>929</v>
      </c>
      <c r="E33" s="321">
        <v>1043</v>
      </c>
      <c r="F33" s="321">
        <v>1077</v>
      </c>
      <c r="G33" s="321">
        <v>1219</v>
      </c>
      <c r="H33" s="321">
        <v>1061</v>
      </c>
      <c r="I33" s="321">
        <v>961</v>
      </c>
      <c r="J33" s="321">
        <v>1060</v>
      </c>
      <c r="K33" s="321">
        <v>1079</v>
      </c>
      <c r="L33" s="321">
        <v>848</v>
      </c>
      <c r="M33" s="324">
        <v>1071</v>
      </c>
      <c r="N33" s="357">
        <v>1002</v>
      </c>
      <c r="O33" s="420">
        <v>12358</v>
      </c>
      <c r="P33" s="132"/>
    </row>
    <row r="34" spans="1:16" s="173" customFormat="1" ht="14.25">
      <c r="A34" s="105"/>
      <c r="B34" s="333" t="s">
        <v>14</v>
      </c>
      <c r="C34" s="334">
        <v>0.7411764705882353</v>
      </c>
      <c r="D34" s="322">
        <v>0.7075399847677075</v>
      </c>
      <c r="E34" s="322">
        <v>0.6390931372549019</v>
      </c>
      <c r="F34" s="322">
        <v>0.7189586114819759</v>
      </c>
      <c r="G34" s="322">
        <v>0.71875</v>
      </c>
      <c r="H34" s="322">
        <v>0.6338112305854241</v>
      </c>
      <c r="I34" s="322">
        <v>0.7455391776570985</v>
      </c>
      <c r="J34" s="322">
        <v>0.7631389488840893</v>
      </c>
      <c r="K34" s="322">
        <v>0.767425320056899</v>
      </c>
      <c r="L34" s="322">
        <v>0.7180355630821338</v>
      </c>
      <c r="M34" s="323">
        <v>0.8101361573373677</v>
      </c>
      <c r="N34" s="356">
        <v>0.5765247410817032</v>
      </c>
      <c r="O34" s="411">
        <v>0.7062521431020689</v>
      </c>
      <c r="P34" s="194"/>
    </row>
    <row r="35" spans="1:16" ht="14.25">
      <c r="A35" s="16" t="s">
        <v>13</v>
      </c>
      <c r="B35" s="344" t="s">
        <v>16</v>
      </c>
      <c r="C35" s="332">
        <v>352</v>
      </c>
      <c r="D35" s="321">
        <v>384</v>
      </c>
      <c r="E35" s="321">
        <v>589</v>
      </c>
      <c r="F35" s="321">
        <v>421</v>
      </c>
      <c r="G35" s="321">
        <v>477</v>
      </c>
      <c r="H35" s="321">
        <v>613</v>
      </c>
      <c r="I35" s="321">
        <v>328</v>
      </c>
      <c r="J35" s="321">
        <v>329</v>
      </c>
      <c r="K35" s="321">
        <v>327</v>
      </c>
      <c r="L35" s="321">
        <v>333</v>
      </c>
      <c r="M35" s="324">
        <v>251</v>
      </c>
      <c r="N35" s="357">
        <v>736</v>
      </c>
      <c r="O35" s="421">
        <v>5140</v>
      </c>
      <c r="P35" s="191"/>
    </row>
    <row r="36" spans="1:16" s="173" customFormat="1" ht="15" thickBot="1">
      <c r="A36" s="109"/>
      <c r="B36" s="354" t="s">
        <v>14</v>
      </c>
      <c r="C36" s="676">
        <v>0.25882352941176473</v>
      </c>
      <c r="D36" s="677">
        <v>0.2924600152322925</v>
      </c>
      <c r="E36" s="677">
        <v>0.36090686274509803</v>
      </c>
      <c r="F36" s="677">
        <v>0.281041388518024</v>
      </c>
      <c r="G36" s="677">
        <v>0.28125</v>
      </c>
      <c r="H36" s="677">
        <v>0.36618876941457584</v>
      </c>
      <c r="I36" s="677">
        <v>0.25446082234290146</v>
      </c>
      <c r="J36" s="677">
        <v>0.23686105111591071</v>
      </c>
      <c r="K36" s="677">
        <v>0.232574679943101</v>
      </c>
      <c r="L36" s="677">
        <v>0.2819644369178662</v>
      </c>
      <c r="M36" s="638">
        <v>0.18986384266263237</v>
      </c>
      <c r="N36" s="639">
        <v>0.4234752589182969</v>
      </c>
      <c r="O36" s="422">
        <v>0.2937478568979312</v>
      </c>
      <c r="P36" s="194"/>
    </row>
    <row r="37" spans="1:15" ht="15" thickTop="1">
      <c r="A37" s="8"/>
      <c r="B37" s="191"/>
      <c r="C37" s="191"/>
      <c r="D37" s="191"/>
      <c r="E37" s="191"/>
      <c r="F37" s="191"/>
      <c r="G37" s="191"/>
      <c r="H37" s="191"/>
      <c r="I37" s="191"/>
      <c r="J37" s="191"/>
      <c r="K37" s="191"/>
      <c r="L37" s="191"/>
      <c r="M37" s="191" t="s">
        <v>30</v>
      </c>
      <c r="N37" s="191"/>
      <c r="O37" s="191"/>
    </row>
    <row r="38" spans="1:15" ht="14.25">
      <c r="A38" s="8"/>
      <c r="B38" s="191"/>
      <c r="C38" s="191"/>
      <c r="D38" s="191"/>
      <c r="E38" s="191"/>
      <c r="F38" s="191"/>
      <c r="G38" s="191"/>
      <c r="H38" s="212"/>
      <c r="I38" s="191"/>
      <c r="J38" s="191"/>
      <c r="K38" s="191"/>
      <c r="L38" s="191"/>
      <c r="M38" s="191"/>
      <c r="N38" s="191"/>
      <c r="O38" s="249" t="s">
        <v>141</v>
      </c>
    </row>
    <row r="39" spans="1:15" ht="13.5">
      <c r="A39" s="191"/>
      <c r="B39" s="191"/>
      <c r="C39" s="191"/>
      <c r="D39" s="191"/>
      <c r="E39" s="191"/>
      <c r="F39" s="191"/>
      <c r="G39" s="191"/>
      <c r="H39" s="191"/>
      <c r="I39" s="191"/>
      <c r="J39" s="191"/>
      <c r="K39" s="191"/>
      <c r="L39" s="191"/>
      <c r="M39" s="191"/>
      <c r="N39" s="191"/>
      <c r="O39" s="191"/>
    </row>
    <row r="40" spans="1:16" ht="17.25">
      <c r="A40" s="8"/>
      <c r="B40" s="191"/>
      <c r="C40" s="191"/>
      <c r="D40" s="191"/>
      <c r="E40" s="781" t="s">
        <v>31</v>
      </c>
      <c r="F40" s="781"/>
      <c r="G40" s="781"/>
      <c r="H40" s="781"/>
      <c r="I40" s="781"/>
      <c r="J40" s="781"/>
      <c r="K40" s="781"/>
      <c r="L40" s="216" t="s">
        <v>196</v>
      </c>
      <c r="M40" s="191"/>
      <c r="N40" s="191"/>
      <c r="O40" s="191"/>
      <c r="P40" s="191"/>
    </row>
    <row r="41" spans="1:16" ht="13.5">
      <c r="A41" s="191"/>
      <c r="B41" s="191"/>
      <c r="C41" s="191"/>
      <c r="D41" s="191"/>
      <c r="E41" s="191"/>
      <c r="F41" s="191"/>
      <c r="G41" s="191"/>
      <c r="H41" s="191"/>
      <c r="I41" s="191"/>
      <c r="J41" s="191"/>
      <c r="K41" s="191"/>
      <c r="L41" s="191"/>
      <c r="M41" s="191"/>
      <c r="N41" s="191"/>
      <c r="O41" s="191"/>
      <c r="P41" s="191"/>
    </row>
    <row r="42" spans="1:16" ht="15" thickBot="1">
      <c r="A42" s="8"/>
      <c r="B42" s="191"/>
      <c r="C42" s="191"/>
      <c r="D42" s="191"/>
      <c r="E42" s="191"/>
      <c r="F42" s="191"/>
      <c r="G42" s="191"/>
      <c r="H42" s="191"/>
      <c r="I42" s="191"/>
      <c r="J42" s="191"/>
      <c r="K42" s="191"/>
      <c r="L42" s="191"/>
      <c r="M42" s="191"/>
      <c r="N42" s="191"/>
      <c r="O42" s="191"/>
      <c r="P42" s="297" t="s">
        <v>0</v>
      </c>
    </row>
    <row r="43" spans="1:16" ht="18.75" thickBot="1" thickTop="1">
      <c r="A43" s="17"/>
      <c r="B43" s="11"/>
      <c r="C43" s="115"/>
      <c r="D43" s="116" t="s">
        <v>1</v>
      </c>
      <c r="E43" s="117" t="s">
        <v>2</v>
      </c>
      <c r="F43" s="117" t="s">
        <v>3</v>
      </c>
      <c r="G43" s="117" t="s">
        <v>4</v>
      </c>
      <c r="H43" s="117" t="s">
        <v>5</v>
      </c>
      <c r="I43" s="117" t="s">
        <v>6</v>
      </c>
      <c r="J43" s="117" t="s">
        <v>7</v>
      </c>
      <c r="K43" s="117" t="s">
        <v>8</v>
      </c>
      <c r="L43" s="117" t="s">
        <v>9</v>
      </c>
      <c r="M43" s="117" t="s">
        <v>10</v>
      </c>
      <c r="N43" s="117" t="s">
        <v>11</v>
      </c>
      <c r="O43" s="115" t="s">
        <v>12</v>
      </c>
      <c r="P43" s="391" t="s">
        <v>13</v>
      </c>
    </row>
    <row r="44" spans="1:16" ht="15" thickTop="1">
      <c r="A44" s="12"/>
      <c r="B44" s="365"/>
      <c r="C44" s="377" t="s">
        <v>32</v>
      </c>
      <c r="D44" s="443">
        <v>673</v>
      </c>
      <c r="E44" s="444">
        <v>653</v>
      </c>
      <c r="F44" s="445">
        <v>759</v>
      </c>
      <c r="G44" s="445">
        <v>734</v>
      </c>
      <c r="H44" s="445">
        <v>787</v>
      </c>
      <c r="I44" s="445">
        <v>731</v>
      </c>
      <c r="J44" s="445">
        <v>628</v>
      </c>
      <c r="K44" s="445">
        <v>656</v>
      </c>
      <c r="L44" s="445">
        <v>691</v>
      </c>
      <c r="M44" s="445">
        <v>553</v>
      </c>
      <c r="N44" s="445">
        <v>652</v>
      </c>
      <c r="O44" s="446">
        <v>628</v>
      </c>
      <c r="P44" s="406">
        <v>8145</v>
      </c>
    </row>
    <row r="45" spans="1:16" ht="14.25">
      <c r="A45" s="14"/>
      <c r="B45" s="366" t="s">
        <v>18</v>
      </c>
      <c r="C45" s="381" t="s">
        <v>33</v>
      </c>
      <c r="D45" s="447">
        <v>708</v>
      </c>
      <c r="E45" s="448">
        <v>774</v>
      </c>
      <c r="F45" s="448">
        <v>887</v>
      </c>
      <c r="G45" s="448">
        <v>839</v>
      </c>
      <c r="H45" s="448">
        <v>767</v>
      </c>
      <c r="I45" s="448">
        <v>966</v>
      </c>
      <c r="J45" s="448">
        <v>835</v>
      </c>
      <c r="K45" s="448">
        <v>849</v>
      </c>
      <c r="L45" s="448">
        <v>750</v>
      </c>
      <c r="M45" s="448">
        <v>650</v>
      </c>
      <c r="N45" s="448">
        <v>601</v>
      </c>
      <c r="O45" s="448">
        <v>712</v>
      </c>
      <c r="P45" s="423">
        <v>9338</v>
      </c>
    </row>
    <row r="46" spans="1:16" s="173" customFormat="1" ht="14.25">
      <c r="A46" s="105" t="s">
        <v>19</v>
      </c>
      <c r="B46" s="367"/>
      <c r="C46" s="378" t="s">
        <v>34</v>
      </c>
      <c r="D46" s="449">
        <v>0.9505649717514124</v>
      </c>
      <c r="E46" s="449">
        <v>0.8436692506459949</v>
      </c>
      <c r="F46" s="449">
        <v>0.8556933483652762</v>
      </c>
      <c r="G46" s="449">
        <v>0.8748510131108462</v>
      </c>
      <c r="H46" s="449">
        <v>1.0260756192959584</v>
      </c>
      <c r="I46" s="449">
        <v>0.7567287784679089</v>
      </c>
      <c r="J46" s="449">
        <v>0.7520958083832335</v>
      </c>
      <c r="K46" s="449">
        <v>0.7726737338044759</v>
      </c>
      <c r="L46" s="449">
        <v>0.9213333333333333</v>
      </c>
      <c r="M46" s="449">
        <v>0.8507692307692307</v>
      </c>
      <c r="N46" s="449">
        <v>1.0848585690515806</v>
      </c>
      <c r="O46" s="450">
        <v>0.8820224719101124</v>
      </c>
      <c r="P46" s="424">
        <v>0.8722424502034697</v>
      </c>
    </row>
    <row r="47" spans="1:16" ht="14.25">
      <c r="A47" s="14"/>
      <c r="B47" s="368"/>
      <c r="C47" s="379" t="s">
        <v>32</v>
      </c>
      <c r="D47" s="451">
        <v>576</v>
      </c>
      <c r="E47" s="452">
        <v>562</v>
      </c>
      <c r="F47" s="452">
        <v>652</v>
      </c>
      <c r="G47" s="452">
        <v>643</v>
      </c>
      <c r="H47" s="452">
        <v>692</v>
      </c>
      <c r="I47" s="452">
        <v>638</v>
      </c>
      <c r="J47" s="453">
        <v>552</v>
      </c>
      <c r="K47" s="452">
        <v>578</v>
      </c>
      <c r="L47" s="453">
        <v>622</v>
      </c>
      <c r="M47" s="452">
        <v>479</v>
      </c>
      <c r="N47" s="452">
        <v>573</v>
      </c>
      <c r="O47" s="454">
        <v>560</v>
      </c>
      <c r="P47" s="406">
        <v>7127</v>
      </c>
    </row>
    <row r="48" spans="1:16" ht="14.25">
      <c r="A48" s="14"/>
      <c r="B48" s="366" t="s">
        <v>20</v>
      </c>
      <c r="C48" s="381" t="s">
        <v>33</v>
      </c>
      <c r="D48" s="447">
        <v>627</v>
      </c>
      <c r="E48" s="448">
        <v>685</v>
      </c>
      <c r="F48" s="448">
        <v>771</v>
      </c>
      <c r="G48" s="448">
        <v>727</v>
      </c>
      <c r="H48" s="448">
        <v>666</v>
      </c>
      <c r="I48" s="448">
        <v>853</v>
      </c>
      <c r="J48" s="455">
        <v>736</v>
      </c>
      <c r="K48" s="448">
        <v>742</v>
      </c>
      <c r="L48" s="455">
        <v>668</v>
      </c>
      <c r="M48" s="448">
        <v>576</v>
      </c>
      <c r="N48" s="448">
        <v>522</v>
      </c>
      <c r="O48" s="448">
        <v>629</v>
      </c>
      <c r="P48" s="408">
        <v>8202</v>
      </c>
    </row>
    <row r="49" spans="1:16" ht="14.25">
      <c r="A49" s="13"/>
      <c r="B49" s="369"/>
      <c r="C49" s="380" t="s">
        <v>34</v>
      </c>
      <c r="D49" s="449">
        <v>0.9186602870813397</v>
      </c>
      <c r="E49" s="449">
        <v>0.8204379562043795</v>
      </c>
      <c r="F49" s="449">
        <v>0.8456549935149157</v>
      </c>
      <c r="G49" s="449">
        <v>0.8844566712517193</v>
      </c>
      <c r="H49" s="449">
        <v>1.039039039039039</v>
      </c>
      <c r="I49" s="449">
        <v>0.7479484173505275</v>
      </c>
      <c r="J49" s="449">
        <v>0.75</v>
      </c>
      <c r="K49" s="449">
        <v>0.7789757412398922</v>
      </c>
      <c r="L49" s="449">
        <v>0.9311377245508982</v>
      </c>
      <c r="M49" s="449">
        <v>0.8315972222222222</v>
      </c>
      <c r="N49" s="449">
        <v>1.0977011494252873</v>
      </c>
      <c r="O49" s="450">
        <v>0.890302066772655</v>
      </c>
      <c r="P49" s="425">
        <v>0.8689344062423799</v>
      </c>
    </row>
    <row r="50" spans="1:16" ht="14.25">
      <c r="A50" s="14" t="s">
        <v>21</v>
      </c>
      <c r="B50" s="368"/>
      <c r="C50" s="379" t="s">
        <v>32</v>
      </c>
      <c r="D50" s="456">
        <v>97</v>
      </c>
      <c r="E50" s="457">
        <v>91</v>
      </c>
      <c r="F50" s="457">
        <v>107</v>
      </c>
      <c r="G50" s="457">
        <v>91</v>
      </c>
      <c r="H50" s="457">
        <v>95</v>
      </c>
      <c r="I50" s="457">
        <v>93</v>
      </c>
      <c r="J50" s="457">
        <v>76</v>
      </c>
      <c r="K50" s="457">
        <v>78</v>
      </c>
      <c r="L50" s="457">
        <v>69</v>
      </c>
      <c r="M50" s="457">
        <v>74</v>
      </c>
      <c r="N50" s="457">
        <v>79</v>
      </c>
      <c r="O50" s="458">
        <v>68</v>
      </c>
      <c r="P50" s="414">
        <v>1018</v>
      </c>
    </row>
    <row r="51" spans="1:16" ht="14.25">
      <c r="A51" s="14"/>
      <c r="B51" s="366" t="s">
        <v>16</v>
      </c>
      <c r="C51" s="381" t="s">
        <v>33</v>
      </c>
      <c r="D51" s="459">
        <v>81</v>
      </c>
      <c r="E51" s="460">
        <v>89</v>
      </c>
      <c r="F51" s="460">
        <v>116</v>
      </c>
      <c r="G51" s="460">
        <v>112</v>
      </c>
      <c r="H51" s="460">
        <v>101</v>
      </c>
      <c r="I51" s="460">
        <v>113</v>
      </c>
      <c r="J51" s="460">
        <v>99</v>
      </c>
      <c r="K51" s="460">
        <v>107</v>
      </c>
      <c r="L51" s="460">
        <v>82</v>
      </c>
      <c r="M51" s="460">
        <v>74</v>
      </c>
      <c r="N51" s="460">
        <v>79</v>
      </c>
      <c r="O51" s="461">
        <v>83</v>
      </c>
      <c r="P51" s="426">
        <v>1136</v>
      </c>
    </row>
    <row r="52" spans="1:16" s="173" customFormat="1" ht="15" thickBot="1">
      <c r="A52" s="106"/>
      <c r="B52" s="370"/>
      <c r="C52" s="382" t="s">
        <v>34</v>
      </c>
      <c r="D52" s="462">
        <v>1.1975308641975309</v>
      </c>
      <c r="E52" s="463">
        <v>1.0224719101123596</v>
      </c>
      <c r="F52" s="463">
        <v>0.9224137931034483</v>
      </c>
      <c r="G52" s="463">
        <v>0.8125</v>
      </c>
      <c r="H52" s="463">
        <v>0.9405940594059405</v>
      </c>
      <c r="I52" s="463">
        <v>0.8230088495575221</v>
      </c>
      <c r="J52" s="463">
        <v>0.7676767676767676</v>
      </c>
      <c r="K52" s="463">
        <v>0.7289719626168224</v>
      </c>
      <c r="L52" s="463">
        <v>0.8414634146341463</v>
      </c>
      <c r="M52" s="463">
        <v>1</v>
      </c>
      <c r="N52" s="463">
        <v>1</v>
      </c>
      <c r="O52" s="464">
        <v>0.8192771084337349</v>
      </c>
      <c r="P52" s="418">
        <v>0.8961267605633803</v>
      </c>
    </row>
    <row r="53" spans="1:16" ht="15" thickTop="1">
      <c r="A53" s="14"/>
      <c r="B53" s="366"/>
      <c r="C53" s="377" t="s">
        <v>32</v>
      </c>
      <c r="D53" s="444">
        <v>207</v>
      </c>
      <c r="E53" s="465">
        <v>326</v>
      </c>
      <c r="F53" s="465">
        <v>495</v>
      </c>
      <c r="G53" s="465">
        <v>477</v>
      </c>
      <c r="H53" s="466">
        <v>473</v>
      </c>
      <c r="I53" s="466">
        <v>437</v>
      </c>
      <c r="J53" s="467">
        <v>406</v>
      </c>
      <c r="K53" s="467">
        <v>495</v>
      </c>
      <c r="L53" s="467">
        <v>422</v>
      </c>
      <c r="M53" s="466">
        <v>383</v>
      </c>
      <c r="N53" s="466">
        <v>416</v>
      </c>
      <c r="O53" s="468">
        <v>478</v>
      </c>
      <c r="P53" s="404">
        <v>5015</v>
      </c>
    </row>
    <row r="54" spans="1:16" ht="14.25">
      <c r="A54" s="14"/>
      <c r="B54" s="366" t="s">
        <v>18</v>
      </c>
      <c r="C54" s="381" t="s">
        <v>33</v>
      </c>
      <c r="D54" s="447">
        <v>339</v>
      </c>
      <c r="E54" s="448">
        <v>283</v>
      </c>
      <c r="F54" s="448">
        <v>455</v>
      </c>
      <c r="G54" s="448">
        <v>472</v>
      </c>
      <c r="H54" s="448">
        <v>449</v>
      </c>
      <c r="I54" s="448">
        <v>564</v>
      </c>
      <c r="J54" s="455">
        <v>394</v>
      </c>
      <c r="K54" s="455">
        <v>487</v>
      </c>
      <c r="L54" s="455">
        <v>238</v>
      </c>
      <c r="M54" s="448">
        <v>399</v>
      </c>
      <c r="N54" s="448">
        <v>285</v>
      </c>
      <c r="O54" s="448">
        <v>635</v>
      </c>
      <c r="P54" s="420">
        <v>5000</v>
      </c>
    </row>
    <row r="55" spans="1:16" s="173" customFormat="1" ht="14.25">
      <c r="A55" s="105" t="s">
        <v>22</v>
      </c>
      <c r="B55" s="367"/>
      <c r="C55" s="378" t="s">
        <v>34</v>
      </c>
      <c r="D55" s="469">
        <v>0.6106194690265486</v>
      </c>
      <c r="E55" s="470">
        <v>1.1519434628975265</v>
      </c>
      <c r="F55" s="470">
        <v>1.0879120879120878</v>
      </c>
      <c r="G55" s="470">
        <v>1.0105932203389831</v>
      </c>
      <c r="H55" s="470">
        <v>1.0534521158129175</v>
      </c>
      <c r="I55" s="470">
        <v>0.774822695035461</v>
      </c>
      <c r="J55" s="470">
        <v>1.0304568527918783</v>
      </c>
      <c r="K55" s="470">
        <v>1.0164271047227926</v>
      </c>
      <c r="L55" s="470">
        <v>1.773109243697479</v>
      </c>
      <c r="M55" s="470">
        <v>0.9598997493734336</v>
      </c>
      <c r="N55" s="470">
        <v>1.4596491228070176</v>
      </c>
      <c r="O55" s="450">
        <v>0.752755905511811</v>
      </c>
      <c r="P55" s="411">
        <v>1.003</v>
      </c>
    </row>
    <row r="56" spans="1:16" ht="14.25">
      <c r="A56" s="14"/>
      <c r="B56" s="368"/>
      <c r="C56" s="379" t="s">
        <v>32</v>
      </c>
      <c r="D56" s="471">
        <v>120</v>
      </c>
      <c r="E56" s="452">
        <v>132</v>
      </c>
      <c r="F56" s="452">
        <v>127</v>
      </c>
      <c r="G56" s="452">
        <v>157</v>
      </c>
      <c r="H56" s="452">
        <v>201</v>
      </c>
      <c r="I56" s="452">
        <v>150</v>
      </c>
      <c r="J56" s="453">
        <v>177</v>
      </c>
      <c r="K56" s="453">
        <v>276</v>
      </c>
      <c r="L56" s="453">
        <v>176</v>
      </c>
      <c r="M56" s="452">
        <v>146</v>
      </c>
      <c r="N56" s="452">
        <v>273</v>
      </c>
      <c r="O56" s="454">
        <v>194</v>
      </c>
      <c r="P56" s="406">
        <v>2129</v>
      </c>
    </row>
    <row r="57" spans="1:16" ht="14.25">
      <c r="A57" s="14"/>
      <c r="B57" s="366" t="s">
        <v>20</v>
      </c>
      <c r="C57" s="381" t="s">
        <v>33</v>
      </c>
      <c r="D57" s="447">
        <v>197</v>
      </c>
      <c r="E57" s="448">
        <v>172</v>
      </c>
      <c r="F57" s="448">
        <v>190</v>
      </c>
      <c r="G57" s="448">
        <v>245</v>
      </c>
      <c r="H57" s="448">
        <v>173</v>
      </c>
      <c r="I57" s="448">
        <v>286</v>
      </c>
      <c r="J57" s="455">
        <v>266</v>
      </c>
      <c r="K57" s="455">
        <v>244</v>
      </c>
      <c r="L57" s="455">
        <v>181</v>
      </c>
      <c r="M57" s="448">
        <v>93</v>
      </c>
      <c r="N57" s="448">
        <v>147</v>
      </c>
      <c r="O57" s="448">
        <v>177</v>
      </c>
      <c r="P57" s="421">
        <v>2371</v>
      </c>
    </row>
    <row r="58" spans="1:16" s="173" customFormat="1" ht="14.25">
      <c r="A58" s="105"/>
      <c r="B58" s="367"/>
      <c r="C58" s="378" t="s">
        <v>34</v>
      </c>
      <c r="D58" s="469">
        <v>0.6091370558375635</v>
      </c>
      <c r="E58" s="470">
        <v>0.7674418604651163</v>
      </c>
      <c r="F58" s="470">
        <v>0.6684210526315789</v>
      </c>
      <c r="G58" s="470">
        <v>0.6408163265306123</v>
      </c>
      <c r="H58" s="470">
        <v>1.1618497109826589</v>
      </c>
      <c r="I58" s="470">
        <v>0.5244755244755245</v>
      </c>
      <c r="J58" s="470">
        <v>0.6654135338345865</v>
      </c>
      <c r="K58" s="470">
        <v>1.1311475409836065</v>
      </c>
      <c r="L58" s="470">
        <v>0.9723756906077348</v>
      </c>
      <c r="M58" s="470">
        <v>1.5698924731182795</v>
      </c>
      <c r="N58" s="470">
        <v>1.8571428571428572</v>
      </c>
      <c r="O58" s="450">
        <v>1.0960451977401129</v>
      </c>
      <c r="P58" s="425">
        <v>0.8979333614508647</v>
      </c>
    </row>
    <row r="59" spans="1:16" ht="14.25">
      <c r="A59" s="14" t="s">
        <v>21</v>
      </c>
      <c r="B59" s="368"/>
      <c r="C59" s="379" t="s">
        <v>32</v>
      </c>
      <c r="D59" s="456">
        <v>87</v>
      </c>
      <c r="E59" s="457">
        <v>194</v>
      </c>
      <c r="F59" s="457">
        <v>368</v>
      </c>
      <c r="G59" s="457">
        <v>320</v>
      </c>
      <c r="H59" s="457">
        <v>272</v>
      </c>
      <c r="I59" s="457">
        <v>287</v>
      </c>
      <c r="J59" s="457">
        <v>229</v>
      </c>
      <c r="K59" s="457">
        <v>219</v>
      </c>
      <c r="L59" s="457">
        <v>246</v>
      </c>
      <c r="M59" s="457">
        <v>237</v>
      </c>
      <c r="N59" s="457">
        <v>143</v>
      </c>
      <c r="O59" s="458">
        <v>284</v>
      </c>
      <c r="P59" s="427">
        <v>2886</v>
      </c>
    </row>
    <row r="60" spans="1:16" ht="14.25">
      <c r="A60" s="14"/>
      <c r="B60" s="366" t="s">
        <v>16</v>
      </c>
      <c r="C60" s="381" t="s">
        <v>33</v>
      </c>
      <c r="D60" s="459">
        <v>142</v>
      </c>
      <c r="E60" s="460">
        <v>111</v>
      </c>
      <c r="F60" s="460">
        <v>265</v>
      </c>
      <c r="G60" s="460">
        <v>227</v>
      </c>
      <c r="H60" s="460">
        <v>276</v>
      </c>
      <c r="I60" s="460">
        <v>278</v>
      </c>
      <c r="J60" s="460">
        <v>128</v>
      </c>
      <c r="K60" s="460">
        <v>243</v>
      </c>
      <c r="L60" s="460">
        <v>57</v>
      </c>
      <c r="M60" s="460">
        <v>306</v>
      </c>
      <c r="N60" s="460">
        <v>138</v>
      </c>
      <c r="O60" s="461">
        <v>458</v>
      </c>
      <c r="P60" s="428">
        <v>2629</v>
      </c>
    </row>
    <row r="61" spans="1:16" s="173" customFormat="1" ht="15" thickBot="1">
      <c r="A61" s="106"/>
      <c r="B61" s="370"/>
      <c r="C61" s="382" t="s">
        <v>34</v>
      </c>
      <c r="D61" s="462">
        <v>0.6126760563380281</v>
      </c>
      <c r="E61" s="472">
        <v>1.7477477477477477</v>
      </c>
      <c r="F61" s="472">
        <v>1.3886792452830188</v>
      </c>
      <c r="G61" s="472">
        <v>1.4096916299559472</v>
      </c>
      <c r="H61" s="472">
        <v>0.9855072463768116</v>
      </c>
      <c r="I61" s="472">
        <v>1.0323741007194245</v>
      </c>
      <c r="J61" s="472">
        <v>1.7890625</v>
      </c>
      <c r="K61" s="472">
        <v>0.9012345679012346</v>
      </c>
      <c r="L61" s="472">
        <v>4.315789473684211</v>
      </c>
      <c r="M61" s="472">
        <v>0.7745098039215687</v>
      </c>
      <c r="N61" s="472">
        <v>1.036231884057971</v>
      </c>
      <c r="O61" s="473">
        <v>0.6200873362445415</v>
      </c>
      <c r="P61" s="418">
        <v>1.097755800684671</v>
      </c>
    </row>
    <row r="62" spans="1:16" ht="15" thickTop="1">
      <c r="A62" s="16"/>
      <c r="B62" s="371"/>
      <c r="C62" s="383" t="s">
        <v>32</v>
      </c>
      <c r="D62" s="474">
        <v>6</v>
      </c>
      <c r="E62" s="475">
        <v>11</v>
      </c>
      <c r="F62" s="475">
        <v>6</v>
      </c>
      <c r="G62" s="475">
        <v>5</v>
      </c>
      <c r="H62" s="475">
        <v>13</v>
      </c>
      <c r="I62" s="475">
        <v>7</v>
      </c>
      <c r="J62" s="476">
        <v>3</v>
      </c>
      <c r="K62" s="476">
        <v>7</v>
      </c>
      <c r="L62" s="475">
        <v>13</v>
      </c>
      <c r="M62" s="475">
        <v>5</v>
      </c>
      <c r="N62" s="475">
        <v>5</v>
      </c>
      <c r="O62" s="477">
        <v>5</v>
      </c>
      <c r="P62" s="404">
        <v>86</v>
      </c>
    </row>
    <row r="63" spans="1:16" ht="14.25">
      <c r="A63" s="16"/>
      <c r="B63" s="371" t="s">
        <v>18</v>
      </c>
      <c r="C63" s="386" t="s">
        <v>33</v>
      </c>
      <c r="D63" s="478">
        <v>11</v>
      </c>
      <c r="E63" s="479">
        <v>4</v>
      </c>
      <c r="F63" s="479">
        <v>2</v>
      </c>
      <c r="G63" s="479">
        <v>5</v>
      </c>
      <c r="H63" s="479">
        <v>1</v>
      </c>
      <c r="I63" s="479">
        <v>5</v>
      </c>
      <c r="J63" s="480">
        <v>4</v>
      </c>
      <c r="K63" s="480">
        <v>8</v>
      </c>
      <c r="L63" s="479">
        <v>8</v>
      </c>
      <c r="M63" s="479">
        <v>20</v>
      </c>
      <c r="N63" s="479">
        <v>20</v>
      </c>
      <c r="O63" s="480">
        <v>3</v>
      </c>
      <c r="P63" s="420">
        <v>91</v>
      </c>
    </row>
    <row r="64" spans="1:16" s="173" customFormat="1" ht="14.25">
      <c r="A64" s="107" t="s">
        <v>23</v>
      </c>
      <c r="B64" s="372"/>
      <c r="C64" s="385" t="s">
        <v>34</v>
      </c>
      <c r="D64" s="469">
        <v>0.5454545454545454</v>
      </c>
      <c r="E64" s="470">
        <v>2.75</v>
      </c>
      <c r="F64" s="470">
        <v>3</v>
      </c>
      <c r="G64" s="470">
        <v>1</v>
      </c>
      <c r="H64" s="481">
        <v>13</v>
      </c>
      <c r="I64" s="470">
        <v>1.4</v>
      </c>
      <c r="J64" s="470">
        <v>0.75</v>
      </c>
      <c r="K64" s="470">
        <v>0.875</v>
      </c>
      <c r="L64" s="470">
        <v>1.625</v>
      </c>
      <c r="M64" s="470">
        <v>0.25</v>
      </c>
      <c r="N64" s="470">
        <v>0.25</v>
      </c>
      <c r="O64" s="450">
        <v>1.6666666666666667</v>
      </c>
      <c r="P64" s="429">
        <v>0.945054945054945</v>
      </c>
    </row>
    <row r="65" spans="1:16" ht="14.25">
      <c r="A65" s="16"/>
      <c r="B65" s="373"/>
      <c r="C65" s="384" t="s">
        <v>32</v>
      </c>
      <c r="D65" s="482">
        <v>6</v>
      </c>
      <c r="E65" s="483">
        <v>1</v>
      </c>
      <c r="F65" s="483">
        <v>5</v>
      </c>
      <c r="G65" s="483">
        <v>5</v>
      </c>
      <c r="H65" s="483">
        <v>12</v>
      </c>
      <c r="I65" s="483">
        <v>7</v>
      </c>
      <c r="J65" s="484">
        <v>1</v>
      </c>
      <c r="K65" s="484">
        <v>4</v>
      </c>
      <c r="L65" s="483">
        <v>13</v>
      </c>
      <c r="M65" s="483">
        <v>5</v>
      </c>
      <c r="N65" s="483">
        <v>5</v>
      </c>
      <c r="O65" s="485">
        <v>5</v>
      </c>
      <c r="P65" s="430">
        <v>69</v>
      </c>
    </row>
    <row r="66" spans="1:16" ht="14.25">
      <c r="A66" s="16"/>
      <c r="B66" s="371" t="s">
        <v>20</v>
      </c>
      <c r="C66" s="386" t="s">
        <v>33</v>
      </c>
      <c r="D66" s="478">
        <v>11</v>
      </c>
      <c r="E66" s="479">
        <v>4</v>
      </c>
      <c r="F66" s="479">
        <v>1</v>
      </c>
      <c r="G66" s="479">
        <v>4</v>
      </c>
      <c r="H66" s="479">
        <v>1</v>
      </c>
      <c r="I66" s="479">
        <v>5</v>
      </c>
      <c r="J66" s="480">
        <v>4</v>
      </c>
      <c r="K66" s="480">
        <v>6</v>
      </c>
      <c r="L66" s="479">
        <v>7</v>
      </c>
      <c r="M66" s="479">
        <v>2</v>
      </c>
      <c r="N66" s="479">
        <v>20</v>
      </c>
      <c r="O66" s="479">
        <v>1</v>
      </c>
      <c r="P66" s="426">
        <v>66</v>
      </c>
    </row>
    <row r="67" spans="1:16" s="173" customFormat="1" ht="14.25">
      <c r="A67" s="107"/>
      <c r="B67" s="372"/>
      <c r="C67" s="385" t="s">
        <v>34</v>
      </c>
      <c r="D67" s="486">
        <v>0.5454545454545454</v>
      </c>
      <c r="E67" s="487">
        <v>0.25</v>
      </c>
      <c r="F67" s="487">
        <v>5</v>
      </c>
      <c r="G67" s="470">
        <v>1.25</v>
      </c>
      <c r="H67" s="481">
        <v>12</v>
      </c>
      <c r="I67" s="487">
        <v>1.4</v>
      </c>
      <c r="J67" s="488">
        <v>0.25</v>
      </c>
      <c r="K67" s="488">
        <v>0.6666666666666666</v>
      </c>
      <c r="L67" s="487">
        <v>1.8571428571428572</v>
      </c>
      <c r="M67" s="487">
        <v>2.5</v>
      </c>
      <c r="N67" s="487">
        <v>0.25</v>
      </c>
      <c r="O67" s="489">
        <v>5</v>
      </c>
      <c r="P67" s="431">
        <v>1.0454545454545454</v>
      </c>
    </row>
    <row r="68" spans="1:16" ht="14.25">
      <c r="A68" s="16" t="s">
        <v>24</v>
      </c>
      <c r="B68" s="373"/>
      <c r="C68" s="384" t="s">
        <v>32</v>
      </c>
      <c r="D68" s="490">
        <v>0</v>
      </c>
      <c r="E68" s="490">
        <v>10</v>
      </c>
      <c r="F68" s="490">
        <v>1</v>
      </c>
      <c r="G68" s="490">
        <v>0</v>
      </c>
      <c r="H68" s="490">
        <v>1</v>
      </c>
      <c r="I68" s="490">
        <v>0</v>
      </c>
      <c r="J68" s="490">
        <v>2</v>
      </c>
      <c r="K68" s="490">
        <v>3</v>
      </c>
      <c r="L68" s="490">
        <v>0</v>
      </c>
      <c r="M68" s="490">
        <v>0</v>
      </c>
      <c r="N68" s="490">
        <v>0</v>
      </c>
      <c r="O68" s="491">
        <v>0</v>
      </c>
      <c r="P68" s="414">
        <v>17</v>
      </c>
    </row>
    <row r="69" spans="1:16" ht="14.25">
      <c r="A69" s="16"/>
      <c r="B69" s="371" t="s">
        <v>16</v>
      </c>
      <c r="C69" s="386" t="s">
        <v>33</v>
      </c>
      <c r="D69" s="492">
        <v>0</v>
      </c>
      <c r="E69" s="492">
        <v>0</v>
      </c>
      <c r="F69" s="492">
        <v>1</v>
      </c>
      <c r="G69" s="492">
        <v>1</v>
      </c>
      <c r="H69" s="492">
        <v>0</v>
      </c>
      <c r="I69" s="492">
        <v>0</v>
      </c>
      <c r="J69" s="492">
        <v>0</v>
      </c>
      <c r="K69" s="492">
        <v>2</v>
      </c>
      <c r="L69" s="492">
        <v>1</v>
      </c>
      <c r="M69" s="492">
        <v>18</v>
      </c>
      <c r="N69" s="492">
        <v>0</v>
      </c>
      <c r="O69" s="461">
        <v>2</v>
      </c>
      <c r="P69" s="426">
        <v>25</v>
      </c>
    </row>
    <row r="70" spans="1:16" s="173" customFormat="1" ht="15" thickBot="1">
      <c r="A70" s="107"/>
      <c r="B70" s="374"/>
      <c r="C70" s="387" t="s">
        <v>34</v>
      </c>
      <c r="D70" s="481" t="s">
        <v>206</v>
      </c>
      <c r="E70" s="481" t="s">
        <v>206</v>
      </c>
      <c r="F70" s="481">
        <v>1</v>
      </c>
      <c r="G70" s="481">
        <v>0</v>
      </c>
      <c r="H70" s="481" t="s">
        <v>206</v>
      </c>
      <c r="I70" s="481" t="s">
        <v>206</v>
      </c>
      <c r="J70" s="481" t="s">
        <v>206</v>
      </c>
      <c r="K70" s="481">
        <v>1.5</v>
      </c>
      <c r="L70" s="481">
        <v>0</v>
      </c>
      <c r="M70" s="481">
        <v>0</v>
      </c>
      <c r="N70" s="481" t="s">
        <v>206</v>
      </c>
      <c r="O70" s="493">
        <v>0</v>
      </c>
      <c r="P70" s="432">
        <v>0</v>
      </c>
    </row>
    <row r="71" spans="1:16" ht="15" thickTop="1">
      <c r="A71" s="15"/>
      <c r="B71" s="375"/>
      <c r="C71" s="388" t="s">
        <v>32</v>
      </c>
      <c r="D71" s="494">
        <v>474</v>
      </c>
      <c r="E71" s="495">
        <v>323</v>
      </c>
      <c r="F71" s="495">
        <v>372</v>
      </c>
      <c r="G71" s="495">
        <v>282</v>
      </c>
      <c r="H71" s="495">
        <v>423</v>
      </c>
      <c r="I71" s="495">
        <v>499</v>
      </c>
      <c r="J71" s="496">
        <v>252</v>
      </c>
      <c r="K71" s="496">
        <v>231</v>
      </c>
      <c r="L71" s="496">
        <v>280</v>
      </c>
      <c r="M71" s="495">
        <v>240</v>
      </c>
      <c r="N71" s="495">
        <v>249</v>
      </c>
      <c r="O71" s="497">
        <v>627</v>
      </c>
      <c r="P71" s="433">
        <v>4252</v>
      </c>
    </row>
    <row r="72" spans="1:16" ht="14.25">
      <c r="A72" s="16"/>
      <c r="B72" s="371" t="s">
        <v>18</v>
      </c>
      <c r="C72" s="386" t="s">
        <v>33</v>
      </c>
      <c r="D72" s="498">
        <v>796</v>
      </c>
      <c r="E72" s="499">
        <v>285</v>
      </c>
      <c r="F72" s="499">
        <v>312</v>
      </c>
      <c r="G72" s="499">
        <v>283</v>
      </c>
      <c r="H72" s="499">
        <v>282</v>
      </c>
      <c r="I72" s="499">
        <v>226</v>
      </c>
      <c r="J72" s="500">
        <v>315</v>
      </c>
      <c r="K72" s="500">
        <v>486</v>
      </c>
      <c r="L72" s="500">
        <v>253</v>
      </c>
      <c r="M72" s="499">
        <v>906</v>
      </c>
      <c r="N72" s="499">
        <v>264</v>
      </c>
      <c r="O72" s="499">
        <v>550</v>
      </c>
      <c r="P72" s="434">
        <v>4958</v>
      </c>
    </row>
    <row r="73" spans="1:16" s="173" customFormat="1" ht="14.25">
      <c r="A73" s="105"/>
      <c r="B73" s="376"/>
      <c r="C73" s="378" t="s">
        <v>34</v>
      </c>
      <c r="D73" s="469">
        <v>0.5954773869346733</v>
      </c>
      <c r="E73" s="469">
        <v>1.1333333333333333</v>
      </c>
      <c r="F73" s="470">
        <v>1.1923076923076923</v>
      </c>
      <c r="G73" s="470">
        <v>0.9964664310954063</v>
      </c>
      <c r="H73" s="470">
        <v>1.5</v>
      </c>
      <c r="I73" s="470">
        <v>2.2079646017699117</v>
      </c>
      <c r="J73" s="470">
        <v>0.8</v>
      </c>
      <c r="K73" s="470">
        <v>0.47530864197530864</v>
      </c>
      <c r="L73" s="470">
        <v>1.1067193675889329</v>
      </c>
      <c r="M73" s="470">
        <v>0.26490066225165565</v>
      </c>
      <c r="N73" s="470">
        <v>0.9431818181818182</v>
      </c>
      <c r="O73" s="450">
        <v>1.14</v>
      </c>
      <c r="P73" s="425">
        <v>0.8576038725292456</v>
      </c>
    </row>
    <row r="74" spans="1:16" ht="14.25">
      <c r="A74" s="16"/>
      <c r="B74" s="371"/>
      <c r="C74" s="389" t="s">
        <v>32</v>
      </c>
      <c r="D74" s="501">
        <v>143</v>
      </c>
      <c r="E74" s="502">
        <v>84</v>
      </c>
      <c r="F74" s="502">
        <v>103</v>
      </c>
      <c r="G74" s="502">
        <v>0</v>
      </c>
      <c r="H74" s="502">
        <v>94</v>
      </c>
      <c r="I74" s="502">
        <v>225</v>
      </c>
      <c r="J74" s="503">
        <v>0</v>
      </c>
      <c r="K74" s="503">
        <v>0</v>
      </c>
      <c r="L74" s="503">
        <v>0</v>
      </c>
      <c r="M74" s="502">
        <v>0</v>
      </c>
      <c r="N74" s="502">
        <v>0</v>
      </c>
      <c r="O74" s="504">
        <v>352</v>
      </c>
      <c r="P74" s="430">
        <v>1001</v>
      </c>
    </row>
    <row r="75" spans="1:16" ht="14.25">
      <c r="A75" s="16"/>
      <c r="B75" s="371" t="s">
        <v>35</v>
      </c>
      <c r="C75" s="386" t="s">
        <v>33</v>
      </c>
      <c r="D75" s="498">
        <v>442</v>
      </c>
      <c r="E75" s="499">
        <v>0</v>
      </c>
      <c r="F75" s="499">
        <v>0</v>
      </c>
      <c r="G75" s="499">
        <v>0</v>
      </c>
      <c r="H75" s="499">
        <v>0</v>
      </c>
      <c r="I75" s="499">
        <v>0</v>
      </c>
      <c r="J75" s="500">
        <v>0</v>
      </c>
      <c r="K75" s="500">
        <v>175</v>
      </c>
      <c r="L75" s="500">
        <v>0</v>
      </c>
      <c r="M75" s="499">
        <v>569</v>
      </c>
      <c r="N75" s="499">
        <v>0</v>
      </c>
      <c r="O75" s="499">
        <v>219</v>
      </c>
      <c r="P75" s="426">
        <v>1405</v>
      </c>
    </row>
    <row r="76" spans="1:16" s="173" customFormat="1" ht="14.25">
      <c r="A76" s="105" t="s">
        <v>26</v>
      </c>
      <c r="B76" s="367"/>
      <c r="C76" s="390" t="s">
        <v>34</v>
      </c>
      <c r="D76" s="449">
        <v>0.3235294117647059</v>
      </c>
      <c r="E76" s="449" t="s">
        <v>206</v>
      </c>
      <c r="F76" s="470" t="s">
        <v>206</v>
      </c>
      <c r="G76" s="470" t="s">
        <v>206</v>
      </c>
      <c r="H76" s="470" t="s">
        <v>206</v>
      </c>
      <c r="I76" s="470" t="s">
        <v>206</v>
      </c>
      <c r="J76" s="470" t="s">
        <v>206</v>
      </c>
      <c r="K76" s="470">
        <v>0</v>
      </c>
      <c r="L76" s="470" t="s">
        <v>206</v>
      </c>
      <c r="M76" s="470">
        <v>0</v>
      </c>
      <c r="N76" s="470" t="s">
        <v>206</v>
      </c>
      <c r="O76" s="450">
        <v>1.6073059360730593</v>
      </c>
      <c r="P76" s="425">
        <v>0.7124555160142348</v>
      </c>
    </row>
    <row r="77" spans="1:16" ht="14.25">
      <c r="A77" s="16"/>
      <c r="B77" s="373"/>
      <c r="C77" s="384" t="s">
        <v>32</v>
      </c>
      <c r="D77" s="501">
        <v>306</v>
      </c>
      <c r="E77" s="502">
        <v>234</v>
      </c>
      <c r="F77" s="502">
        <v>259</v>
      </c>
      <c r="G77" s="502">
        <v>272</v>
      </c>
      <c r="H77" s="502">
        <v>314</v>
      </c>
      <c r="I77" s="502">
        <v>266</v>
      </c>
      <c r="J77" s="503">
        <v>231</v>
      </c>
      <c r="K77" s="503">
        <v>202</v>
      </c>
      <c r="L77" s="502">
        <v>268</v>
      </c>
      <c r="M77" s="502">
        <v>218</v>
      </c>
      <c r="N77" s="502">
        <v>220</v>
      </c>
      <c r="O77" s="504">
        <v>243</v>
      </c>
      <c r="P77" s="414">
        <v>3033</v>
      </c>
    </row>
    <row r="78" spans="1:16" ht="14.25">
      <c r="A78" s="16"/>
      <c r="B78" s="371" t="s">
        <v>20</v>
      </c>
      <c r="C78" s="386" t="s">
        <v>33</v>
      </c>
      <c r="D78" s="498">
        <v>330</v>
      </c>
      <c r="E78" s="499">
        <v>278</v>
      </c>
      <c r="F78" s="499">
        <v>302</v>
      </c>
      <c r="G78" s="499">
        <v>274</v>
      </c>
      <c r="H78" s="499">
        <v>268</v>
      </c>
      <c r="I78" s="499">
        <v>206</v>
      </c>
      <c r="J78" s="500">
        <v>295</v>
      </c>
      <c r="K78" s="500">
        <v>297</v>
      </c>
      <c r="L78" s="499">
        <v>237</v>
      </c>
      <c r="M78" s="499">
        <v>318</v>
      </c>
      <c r="N78" s="499">
        <v>233</v>
      </c>
      <c r="O78" s="499">
        <v>319</v>
      </c>
      <c r="P78" s="421">
        <v>3357</v>
      </c>
    </row>
    <row r="79" spans="1:16" s="173" customFormat="1" ht="14.25">
      <c r="A79" s="105"/>
      <c r="B79" s="376"/>
      <c r="C79" s="378" t="s">
        <v>34</v>
      </c>
      <c r="D79" s="469">
        <v>0.9272727272727272</v>
      </c>
      <c r="E79" s="470">
        <v>0.841726618705036</v>
      </c>
      <c r="F79" s="470">
        <v>0.8576158940397351</v>
      </c>
      <c r="G79" s="470">
        <v>0.9927007299270073</v>
      </c>
      <c r="H79" s="470">
        <v>1.171641791044776</v>
      </c>
      <c r="I79" s="470">
        <v>1.2912621359223302</v>
      </c>
      <c r="J79" s="470">
        <v>0.7830508474576271</v>
      </c>
      <c r="K79" s="470">
        <v>0.6801346801346801</v>
      </c>
      <c r="L79" s="470">
        <v>1.130801687763713</v>
      </c>
      <c r="M79" s="470">
        <v>0.6855345911949685</v>
      </c>
      <c r="N79" s="470">
        <v>0.944206008583691</v>
      </c>
      <c r="O79" s="450">
        <v>0.7617554858934169</v>
      </c>
      <c r="P79" s="425">
        <v>0.903485254691689</v>
      </c>
    </row>
    <row r="80" spans="1:16" ht="14.25">
      <c r="A80" s="16"/>
      <c r="B80" s="371"/>
      <c r="C80" s="384" t="s">
        <v>32</v>
      </c>
      <c r="D80" s="505">
        <v>0</v>
      </c>
      <c r="E80" s="506">
        <v>0</v>
      </c>
      <c r="F80" s="506">
        <v>0</v>
      </c>
      <c r="G80" s="506">
        <v>0</v>
      </c>
      <c r="H80" s="506">
        <v>0</v>
      </c>
      <c r="I80" s="506">
        <v>0</v>
      </c>
      <c r="J80" s="506">
        <v>0</v>
      </c>
      <c r="K80" s="506">
        <v>0</v>
      </c>
      <c r="L80" s="506">
        <v>0</v>
      </c>
      <c r="M80" s="506">
        <v>0</v>
      </c>
      <c r="N80" s="506">
        <v>0</v>
      </c>
      <c r="O80" s="491">
        <v>0</v>
      </c>
      <c r="P80" s="421">
        <v>0</v>
      </c>
    </row>
    <row r="81" spans="1:16" ht="14.25">
      <c r="A81" s="16"/>
      <c r="B81" s="371" t="s">
        <v>35</v>
      </c>
      <c r="C81" s="386" t="s">
        <v>33</v>
      </c>
      <c r="D81" s="507">
        <v>0</v>
      </c>
      <c r="E81" s="460">
        <v>0</v>
      </c>
      <c r="F81" s="460">
        <v>0</v>
      </c>
      <c r="G81" s="460">
        <v>0</v>
      </c>
      <c r="H81" s="460">
        <v>0</v>
      </c>
      <c r="I81" s="460">
        <v>0</v>
      </c>
      <c r="J81" s="460">
        <v>0</v>
      </c>
      <c r="K81" s="460">
        <v>0</v>
      </c>
      <c r="L81" s="460">
        <v>0</v>
      </c>
      <c r="M81" s="460">
        <v>0</v>
      </c>
      <c r="N81" s="460">
        <v>0</v>
      </c>
      <c r="O81" s="508">
        <v>0</v>
      </c>
      <c r="P81" s="421">
        <v>0</v>
      </c>
    </row>
    <row r="82" spans="1:16" s="173" customFormat="1" ht="14.25">
      <c r="A82" s="107"/>
      <c r="B82" s="372"/>
      <c r="C82" s="385" t="s">
        <v>34</v>
      </c>
      <c r="D82" s="449" t="s">
        <v>206</v>
      </c>
      <c r="E82" s="449" t="s">
        <v>206</v>
      </c>
      <c r="F82" s="449" t="s">
        <v>206</v>
      </c>
      <c r="G82" s="470" t="s">
        <v>206</v>
      </c>
      <c r="H82" s="470" t="s">
        <v>206</v>
      </c>
      <c r="I82" s="470" t="s">
        <v>206</v>
      </c>
      <c r="J82" s="470" t="s">
        <v>206</v>
      </c>
      <c r="K82" s="470" t="s">
        <v>206</v>
      </c>
      <c r="L82" s="470" t="s">
        <v>206</v>
      </c>
      <c r="M82" s="470" t="s">
        <v>206</v>
      </c>
      <c r="N82" s="470" t="s">
        <v>206</v>
      </c>
      <c r="O82" s="450" t="s">
        <v>206</v>
      </c>
      <c r="P82" s="429">
        <v>0</v>
      </c>
    </row>
    <row r="83" spans="1:16" ht="14.25">
      <c r="A83" s="16" t="s">
        <v>27</v>
      </c>
      <c r="B83" s="203"/>
      <c r="C83" s="206" t="s">
        <v>32</v>
      </c>
      <c r="D83" s="509">
        <v>168</v>
      </c>
      <c r="E83" s="510">
        <v>89</v>
      </c>
      <c r="F83" s="510">
        <v>113</v>
      </c>
      <c r="G83" s="510">
        <v>10</v>
      </c>
      <c r="H83" s="510">
        <v>109</v>
      </c>
      <c r="I83" s="510">
        <v>233</v>
      </c>
      <c r="J83" s="511">
        <v>21</v>
      </c>
      <c r="K83" s="511">
        <v>29</v>
      </c>
      <c r="L83" s="510">
        <v>12</v>
      </c>
      <c r="M83" s="510">
        <v>22</v>
      </c>
      <c r="N83" s="510">
        <v>29</v>
      </c>
      <c r="O83" s="512">
        <v>384</v>
      </c>
      <c r="P83" s="435">
        <v>1219</v>
      </c>
    </row>
    <row r="84" spans="1:16" ht="14.25">
      <c r="A84" s="16"/>
      <c r="B84" s="201" t="s">
        <v>16</v>
      </c>
      <c r="C84" s="202" t="s">
        <v>33</v>
      </c>
      <c r="D84" s="459">
        <v>466</v>
      </c>
      <c r="E84" s="460">
        <v>7</v>
      </c>
      <c r="F84" s="460">
        <v>10</v>
      </c>
      <c r="G84" s="460">
        <v>9</v>
      </c>
      <c r="H84" s="460">
        <v>14</v>
      </c>
      <c r="I84" s="460">
        <v>20</v>
      </c>
      <c r="J84" s="460">
        <v>20</v>
      </c>
      <c r="K84" s="460">
        <v>189</v>
      </c>
      <c r="L84" s="460">
        <v>16</v>
      </c>
      <c r="M84" s="460">
        <v>588</v>
      </c>
      <c r="N84" s="460">
        <v>31</v>
      </c>
      <c r="O84" s="508">
        <v>231</v>
      </c>
      <c r="P84" s="436">
        <v>1601</v>
      </c>
    </row>
    <row r="85" spans="1:16" s="173" customFormat="1" ht="14.25">
      <c r="A85" s="105"/>
      <c r="B85" s="205"/>
      <c r="C85" s="198" t="s">
        <v>34</v>
      </c>
      <c r="D85" s="513">
        <v>0.3605150214592275</v>
      </c>
      <c r="E85" s="514">
        <v>12.714285714285714</v>
      </c>
      <c r="F85" s="514">
        <v>11.3</v>
      </c>
      <c r="G85" s="514">
        <v>1.1111111111111112</v>
      </c>
      <c r="H85" s="514">
        <v>7.785714285714286</v>
      </c>
      <c r="I85" s="514">
        <v>11.65</v>
      </c>
      <c r="J85" s="514">
        <v>1.05</v>
      </c>
      <c r="K85" s="514">
        <v>0.15343915343915343</v>
      </c>
      <c r="L85" s="514">
        <v>0.75</v>
      </c>
      <c r="M85" s="514">
        <v>0.03741496598639456</v>
      </c>
      <c r="N85" s="514">
        <v>0.9354838709677419</v>
      </c>
      <c r="O85" s="515">
        <v>1.6623376623376624</v>
      </c>
      <c r="P85" s="437">
        <v>0.7613991255465334</v>
      </c>
    </row>
    <row r="86" spans="1:16" ht="14.25">
      <c r="A86" s="16"/>
      <c r="B86" s="201"/>
      <c r="C86" s="204" t="s">
        <v>32</v>
      </c>
      <c r="D86" s="504">
        <v>143</v>
      </c>
      <c r="E86" s="502">
        <v>84</v>
      </c>
      <c r="F86" s="502">
        <v>103</v>
      </c>
      <c r="G86" s="502">
        <v>0</v>
      </c>
      <c r="H86" s="502">
        <v>94</v>
      </c>
      <c r="I86" s="502">
        <v>225</v>
      </c>
      <c r="J86" s="503">
        <v>0</v>
      </c>
      <c r="K86" s="503">
        <v>0</v>
      </c>
      <c r="L86" s="502">
        <v>0</v>
      </c>
      <c r="M86" s="502">
        <v>0</v>
      </c>
      <c r="N86" s="502">
        <v>0</v>
      </c>
      <c r="O86" s="516">
        <v>352</v>
      </c>
      <c r="P86" s="438">
        <v>1001</v>
      </c>
    </row>
    <row r="87" spans="1:16" ht="14.25">
      <c r="A87" s="16"/>
      <c r="B87" s="201" t="s">
        <v>35</v>
      </c>
      <c r="C87" s="202" t="s">
        <v>33</v>
      </c>
      <c r="D87" s="459">
        <v>442</v>
      </c>
      <c r="E87" s="460">
        <v>0</v>
      </c>
      <c r="F87" s="460">
        <v>0</v>
      </c>
      <c r="G87" s="460">
        <v>0</v>
      </c>
      <c r="H87" s="460">
        <v>0</v>
      </c>
      <c r="I87" s="460">
        <v>0</v>
      </c>
      <c r="J87" s="460">
        <v>0</v>
      </c>
      <c r="K87" s="460">
        <v>175</v>
      </c>
      <c r="L87" s="460">
        <v>0</v>
      </c>
      <c r="M87" s="460">
        <v>569</v>
      </c>
      <c r="N87" s="460">
        <v>0</v>
      </c>
      <c r="O87" s="508">
        <v>219</v>
      </c>
      <c r="P87" s="439">
        <v>1405</v>
      </c>
    </row>
    <row r="88" spans="1:16" s="173" customFormat="1" ht="15" thickBot="1">
      <c r="A88" s="108"/>
      <c r="B88" s="207"/>
      <c r="C88" s="208" t="s">
        <v>34</v>
      </c>
      <c r="D88" s="463">
        <v>0.3235294117647059</v>
      </c>
      <c r="E88" s="463" t="s">
        <v>206</v>
      </c>
      <c r="F88" s="463" t="s">
        <v>206</v>
      </c>
      <c r="G88" s="463" t="s">
        <v>206</v>
      </c>
      <c r="H88" s="463" t="s">
        <v>206</v>
      </c>
      <c r="I88" s="463" t="s">
        <v>206</v>
      </c>
      <c r="J88" s="463" t="s">
        <v>206</v>
      </c>
      <c r="K88" s="463">
        <v>0</v>
      </c>
      <c r="L88" s="472" t="s">
        <v>206</v>
      </c>
      <c r="M88" s="472">
        <v>0</v>
      </c>
      <c r="N88" s="472" t="s">
        <v>206</v>
      </c>
      <c r="O88" s="517">
        <v>1.6073059360730593</v>
      </c>
      <c r="P88" s="440">
        <v>0.7124555160142348</v>
      </c>
    </row>
    <row r="89" spans="1:16" ht="15" thickTop="1">
      <c r="A89" s="14"/>
      <c r="B89" s="195"/>
      <c r="C89" s="209" t="s">
        <v>32</v>
      </c>
      <c r="D89" s="518">
        <v>1360</v>
      </c>
      <c r="E89" s="519">
        <v>1313</v>
      </c>
      <c r="F89" s="519">
        <v>1632</v>
      </c>
      <c r="G89" s="519">
        <v>1498</v>
      </c>
      <c r="H89" s="519">
        <v>1696</v>
      </c>
      <c r="I89" s="519">
        <v>1674</v>
      </c>
      <c r="J89" s="520">
        <v>1289</v>
      </c>
      <c r="K89" s="520">
        <v>1389</v>
      </c>
      <c r="L89" s="520">
        <v>1406</v>
      </c>
      <c r="M89" s="519">
        <v>1181</v>
      </c>
      <c r="N89" s="519">
        <v>1322</v>
      </c>
      <c r="O89" s="521">
        <v>1738</v>
      </c>
      <c r="P89" s="441">
        <v>17498</v>
      </c>
    </row>
    <row r="90" spans="1:16" ht="14.25">
      <c r="A90" s="14"/>
      <c r="B90" s="195" t="s">
        <v>18</v>
      </c>
      <c r="C90" s="196" t="s">
        <v>33</v>
      </c>
      <c r="D90" s="522">
        <v>1854</v>
      </c>
      <c r="E90" s="523">
        <v>1346</v>
      </c>
      <c r="F90" s="523">
        <v>1656</v>
      </c>
      <c r="G90" s="523">
        <v>1599</v>
      </c>
      <c r="H90" s="523">
        <v>1499</v>
      </c>
      <c r="I90" s="523">
        <v>1761</v>
      </c>
      <c r="J90" s="524">
        <v>1548</v>
      </c>
      <c r="K90" s="524">
        <v>1830</v>
      </c>
      <c r="L90" s="524">
        <v>1249</v>
      </c>
      <c r="M90" s="523">
        <v>1975</v>
      </c>
      <c r="N90" s="523">
        <v>1170</v>
      </c>
      <c r="O90" s="572">
        <v>1900</v>
      </c>
      <c r="P90" s="573">
        <v>19387</v>
      </c>
    </row>
    <row r="91" spans="1:16" s="173" customFormat="1" ht="14.25">
      <c r="A91" s="105" t="s">
        <v>29</v>
      </c>
      <c r="B91" s="197"/>
      <c r="C91" s="198" t="s">
        <v>34</v>
      </c>
      <c r="D91" s="525">
        <v>0.7335490830636462</v>
      </c>
      <c r="E91" s="525">
        <v>0.975482912332838</v>
      </c>
      <c r="F91" s="526">
        <v>0.9855072463768116</v>
      </c>
      <c r="G91" s="526">
        <v>0.9368355222013759</v>
      </c>
      <c r="H91" s="526">
        <v>1.1314209472981989</v>
      </c>
      <c r="I91" s="526">
        <v>0.9505962521294719</v>
      </c>
      <c r="J91" s="526">
        <v>0.832687338501292</v>
      </c>
      <c r="K91" s="526">
        <v>0.759016393442623</v>
      </c>
      <c r="L91" s="526">
        <v>1.1257005604483588</v>
      </c>
      <c r="M91" s="526">
        <v>0.5979746835443038</v>
      </c>
      <c r="N91" s="526">
        <v>1.12991452991453</v>
      </c>
      <c r="O91" s="527">
        <v>0.9147368421052632</v>
      </c>
      <c r="P91" s="437">
        <v>0.9025635735286532</v>
      </c>
    </row>
    <row r="92" spans="1:16" ht="14.25">
      <c r="A92" s="14"/>
      <c r="B92" s="199"/>
      <c r="C92" s="200" t="s">
        <v>32</v>
      </c>
      <c r="D92" s="528">
        <v>1008</v>
      </c>
      <c r="E92" s="457">
        <v>929</v>
      </c>
      <c r="F92" s="457">
        <v>1043</v>
      </c>
      <c r="G92" s="457">
        <v>1077</v>
      </c>
      <c r="H92" s="457">
        <v>1219</v>
      </c>
      <c r="I92" s="457">
        <v>1061</v>
      </c>
      <c r="J92" s="457">
        <v>961</v>
      </c>
      <c r="K92" s="457">
        <v>1060</v>
      </c>
      <c r="L92" s="457">
        <v>1079</v>
      </c>
      <c r="M92" s="457">
        <v>848</v>
      </c>
      <c r="N92" s="457">
        <v>1071</v>
      </c>
      <c r="O92" s="529">
        <v>1002</v>
      </c>
      <c r="P92" s="438">
        <v>12358</v>
      </c>
    </row>
    <row r="93" spans="1:16" ht="14.25">
      <c r="A93" s="14"/>
      <c r="B93" s="195" t="s">
        <v>20</v>
      </c>
      <c r="C93" s="196" t="s">
        <v>33</v>
      </c>
      <c r="D93" s="530">
        <v>1165</v>
      </c>
      <c r="E93" s="460">
        <v>1139</v>
      </c>
      <c r="F93" s="460">
        <v>1264</v>
      </c>
      <c r="G93" s="460">
        <v>1250</v>
      </c>
      <c r="H93" s="460">
        <v>1108</v>
      </c>
      <c r="I93" s="460">
        <v>1350</v>
      </c>
      <c r="J93" s="460">
        <v>1301</v>
      </c>
      <c r="K93" s="460">
        <v>1289</v>
      </c>
      <c r="L93" s="460">
        <v>1093</v>
      </c>
      <c r="M93" s="460">
        <v>989</v>
      </c>
      <c r="N93" s="460">
        <v>922</v>
      </c>
      <c r="O93" s="508">
        <v>1126</v>
      </c>
      <c r="P93" s="439">
        <v>13996</v>
      </c>
    </row>
    <row r="94" spans="1:16" s="173" customFormat="1" ht="14.25">
      <c r="A94" s="105"/>
      <c r="B94" s="197"/>
      <c r="C94" s="198" t="s">
        <v>34</v>
      </c>
      <c r="D94" s="531">
        <v>0.8652360515021459</v>
      </c>
      <c r="E94" s="470">
        <v>0.8156277436347673</v>
      </c>
      <c r="F94" s="470">
        <v>0.8251582278481012</v>
      </c>
      <c r="G94" s="470">
        <v>0.8616</v>
      </c>
      <c r="H94" s="470">
        <v>1.1001805054151625</v>
      </c>
      <c r="I94" s="470">
        <v>0.7859259259259259</v>
      </c>
      <c r="J94" s="470">
        <v>0.7386625672559569</v>
      </c>
      <c r="K94" s="470">
        <v>0.8223429014740109</v>
      </c>
      <c r="L94" s="470">
        <v>0.9871912168344007</v>
      </c>
      <c r="M94" s="470">
        <v>0.8574317492416582</v>
      </c>
      <c r="N94" s="470">
        <v>1.1616052060737527</v>
      </c>
      <c r="O94" s="532">
        <v>0.8898756660746003</v>
      </c>
      <c r="P94" s="437">
        <v>0.8829665618748214</v>
      </c>
    </row>
    <row r="95" spans="1:16" ht="14.25">
      <c r="A95" s="16" t="s">
        <v>13</v>
      </c>
      <c r="B95" s="203"/>
      <c r="C95" s="204" t="s">
        <v>32</v>
      </c>
      <c r="D95" s="533">
        <v>352</v>
      </c>
      <c r="E95" s="534">
        <v>384</v>
      </c>
      <c r="F95" s="534">
        <v>589</v>
      </c>
      <c r="G95" s="534">
        <v>421</v>
      </c>
      <c r="H95" s="534">
        <v>477</v>
      </c>
      <c r="I95" s="534">
        <v>613</v>
      </c>
      <c r="J95" s="534">
        <v>328</v>
      </c>
      <c r="K95" s="534">
        <v>329</v>
      </c>
      <c r="L95" s="534">
        <v>327</v>
      </c>
      <c r="M95" s="534">
        <v>333</v>
      </c>
      <c r="N95" s="534">
        <v>251</v>
      </c>
      <c r="O95" s="535">
        <v>736</v>
      </c>
      <c r="P95" s="438">
        <v>5140</v>
      </c>
    </row>
    <row r="96" spans="1:16" ht="14.25">
      <c r="A96" s="16"/>
      <c r="B96" s="201" t="s">
        <v>16</v>
      </c>
      <c r="C96" s="202" t="s">
        <v>33</v>
      </c>
      <c r="D96" s="536">
        <v>689</v>
      </c>
      <c r="E96" s="537">
        <v>207</v>
      </c>
      <c r="F96" s="537">
        <v>392</v>
      </c>
      <c r="G96" s="537">
        <v>349</v>
      </c>
      <c r="H96" s="537">
        <v>391</v>
      </c>
      <c r="I96" s="537">
        <v>411</v>
      </c>
      <c r="J96" s="537">
        <v>247</v>
      </c>
      <c r="K96" s="537">
        <v>541</v>
      </c>
      <c r="L96" s="537">
        <v>156</v>
      </c>
      <c r="M96" s="537">
        <v>986</v>
      </c>
      <c r="N96" s="537">
        <v>248</v>
      </c>
      <c r="O96" s="538">
        <v>774</v>
      </c>
      <c r="P96" s="439">
        <v>5391</v>
      </c>
    </row>
    <row r="97" spans="1:16" s="173" customFormat="1" ht="15" thickBot="1">
      <c r="A97" s="109"/>
      <c r="B97" s="210"/>
      <c r="C97" s="211" t="s">
        <v>34</v>
      </c>
      <c r="D97" s="539">
        <v>0.5108853410740203</v>
      </c>
      <c r="E97" s="540">
        <v>1.855072463768116</v>
      </c>
      <c r="F97" s="540">
        <v>1.5025510204081634</v>
      </c>
      <c r="G97" s="540">
        <v>1.2063037249283668</v>
      </c>
      <c r="H97" s="540">
        <v>1.2199488491048593</v>
      </c>
      <c r="I97" s="540">
        <v>1.491484184914842</v>
      </c>
      <c r="J97" s="540">
        <v>1.3279352226720649</v>
      </c>
      <c r="K97" s="540">
        <v>0.6081330868761553</v>
      </c>
      <c r="L97" s="540">
        <v>2.0961538461538463</v>
      </c>
      <c r="M97" s="540">
        <v>0.33772819472616633</v>
      </c>
      <c r="N97" s="540">
        <v>1.0120967741935485</v>
      </c>
      <c r="O97" s="541">
        <v>0.9509043927648578</v>
      </c>
      <c r="P97" s="442">
        <v>0.9534409200519384</v>
      </c>
    </row>
    <row r="98" spans="1:16" ht="15" thickTop="1">
      <c r="A98" s="8"/>
      <c r="B98" s="191"/>
      <c r="C98" s="191"/>
      <c r="D98" s="191"/>
      <c r="E98" s="191"/>
      <c r="F98" s="191"/>
      <c r="G98" s="191"/>
      <c r="H98" s="191"/>
      <c r="I98" s="191"/>
      <c r="J98" s="191"/>
      <c r="K98" s="191"/>
      <c r="L98" s="191"/>
      <c r="M98" s="191"/>
      <c r="N98" s="191"/>
      <c r="O98" s="191" t="s">
        <v>30</v>
      </c>
      <c r="P98" s="191"/>
    </row>
    <row r="99" spans="1:16" ht="14.25">
      <c r="A99" s="8"/>
      <c r="B99" s="191"/>
      <c r="C99" s="191"/>
      <c r="D99" s="191"/>
      <c r="E99" s="191"/>
      <c r="F99" s="191"/>
      <c r="G99" s="191"/>
      <c r="H99" s="191"/>
      <c r="I99" s="191"/>
      <c r="J99" s="212"/>
      <c r="K99" s="191"/>
      <c r="L99" s="191"/>
      <c r="M99" s="191"/>
      <c r="N99" s="191"/>
      <c r="O99" s="191"/>
      <c r="P99" s="249" t="s">
        <v>141</v>
      </c>
    </row>
  </sheetData>
  <sheetProtection/>
  <mergeCells count="1">
    <mergeCell ref="E40:K40"/>
  </mergeCells>
  <printOptions/>
  <pageMargins left="0.7480314960629921" right="0.7480314960629921" top="0.35433070866141736" bottom="0.3937007874015748" header="0.31496062992125984" footer="0.1968503937007874"/>
  <pageSetup horizontalDpi="600" verticalDpi="600" orientation="landscape" paperSize="9" scale="68" r:id="rId2"/>
  <rowBreaks count="1" manualBreakCount="1">
    <brk id="39" max="16" man="1"/>
  </row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C36"/>
  <sheetViews>
    <sheetView view="pageBreakPreview" zoomScaleNormal="75" zoomScaleSheetLayoutView="100" zoomScalePageLayoutView="0" workbookViewId="0" topLeftCell="A1">
      <pane xSplit="2" ySplit="3" topLeftCell="C16"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3.125" style="123" customWidth="1"/>
    <col min="2" max="2" width="10.625" style="123" customWidth="1"/>
    <col min="3" max="11" width="9.00390625" style="123" customWidth="1"/>
    <col min="12" max="12" width="9.00390625" style="766" customWidth="1"/>
    <col min="13" max="16384" width="9.00390625" style="123" customWidth="1"/>
  </cols>
  <sheetData>
    <row r="1" spans="1:15" s="183" customFormat="1" ht="31.5" customHeight="1">
      <c r="A1" s="626"/>
      <c r="B1" s="627"/>
      <c r="C1" s="628"/>
      <c r="D1" s="631" t="s">
        <v>42</v>
      </c>
      <c r="E1" s="629"/>
      <c r="F1" s="629"/>
      <c r="G1" s="629"/>
      <c r="H1" s="629"/>
      <c r="I1" s="631" t="s">
        <v>207</v>
      </c>
      <c r="J1" s="629"/>
      <c r="K1" s="630"/>
      <c r="L1" s="770"/>
      <c r="M1" s="630"/>
      <c r="N1" s="630"/>
      <c r="O1" s="630"/>
    </row>
    <row r="2" spans="1:17" ht="14.25" thickBot="1">
      <c r="A2" s="180"/>
      <c r="B2" s="180"/>
      <c r="C2" s="132"/>
      <c r="D2" s="291" t="s">
        <v>201</v>
      </c>
      <c r="E2" s="291"/>
      <c r="F2" s="291"/>
      <c r="G2" s="291"/>
      <c r="H2" s="291"/>
      <c r="I2" s="291"/>
      <c r="J2" s="291"/>
      <c r="K2" s="291"/>
      <c r="L2" s="771"/>
      <c r="M2" s="291"/>
      <c r="N2" s="291"/>
      <c r="O2" s="302" t="s">
        <v>0</v>
      </c>
      <c r="Q2" s="123" t="s">
        <v>95</v>
      </c>
    </row>
    <row r="3" spans="1:29" ht="18" thickBot="1">
      <c r="A3" s="51" t="s">
        <v>43</v>
      </c>
      <c r="B3" s="52" t="s">
        <v>44</v>
      </c>
      <c r="C3" s="53" t="s">
        <v>1</v>
      </c>
      <c r="D3" s="54" t="s">
        <v>2</v>
      </c>
      <c r="E3" s="54" t="s">
        <v>3</v>
      </c>
      <c r="F3" s="54" t="s">
        <v>4</v>
      </c>
      <c r="G3" s="54" t="s">
        <v>5</v>
      </c>
      <c r="H3" s="55" t="s">
        <v>6</v>
      </c>
      <c r="I3" s="54" t="s">
        <v>7</v>
      </c>
      <c r="J3" s="54" t="s">
        <v>8</v>
      </c>
      <c r="K3" s="780" t="s">
        <v>9</v>
      </c>
      <c r="L3" s="780" t="s">
        <v>10</v>
      </c>
      <c r="M3" s="54" t="s">
        <v>11</v>
      </c>
      <c r="N3" s="624" t="s">
        <v>12</v>
      </c>
      <c r="O3" s="625" t="s">
        <v>119</v>
      </c>
      <c r="Q3" s="181" t="s">
        <v>96</v>
      </c>
      <c r="R3" s="181" t="s">
        <v>97</v>
      </c>
      <c r="S3" s="181" t="s">
        <v>98</v>
      </c>
      <c r="T3" s="181" t="s">
        <v>99</v>
      </c>
      <c r="U3" s="181" t="s">
        <v>100</v>
      </c>
      <c r="V3" s="181" t="s">
        <v>101</v>
      </c>
      <c r="W3" s="181" t="s">
        <v>102</v>
      </c>
      <c r="X3" s="181" t="s">
        <v>103</v>
      </c>
      <c r="Y3" s="181" t="s">
        <v>104</v>
      </c>
      <c r="Z3" s="181" t="s">
        <v>105</v>
      </c>
      <c r="AA3" s="181" t="s">
        <v>106</v>
      </c>
      <c r="AB3" s="181" t="s">
        <v>107</v>
      </c>
      <c r="AC3" s="181" t="s">
        <v>108</v>
      </c>
    </row>
    <row r="4" spans="1:29" ht="15" customHeight="1" thickTop="1">
      <c r="A4" s="56"/>
      <c r="B4" s="182" t="s">
        <v>47</v>
      </c>
      <c r="C4" s="728">
        <f>IF('5 県北'!C29="","",'5 県北'!C29)</f>
        <v>78</v>
      </c>
      <c r="D4" s="317">
        <f>IF('5 県北'!D29="","",'5 県北'!D29)</f>
        <v>96</v>
      </c>
      <c r="E4" s="317">
        <f>IF('5 県北'!E29="","",'5 県北'!E29)</f>
        <v>101</v>
      </c>
      <c r="F4" s="317">
        <f>IF('5 県北'!F29="","",'5 県北'!F29)</f>
        <v>59</v>
      </c>
      <c r="G4" s="317">
        <f>IF('5 県北'!G29="","",'5 県北'!G29)</f>
        <v>143</v>
      </c>
      <c r="H4" s="317">
        <f>IF('5 県北'!H29="","",'5 県北'!H29)</f>
        <v>129</v>
      </c>
      <c r="I4" s="317">
        <f>IF('5 県北'!I29="","",'5 県北'!I29)</f>
        <v>95</v>
      </c>
      <c r="J4" s="317">
        <f>IF('5 県北'!J29="","",'5 県北'!J29)</f>
        <v>92</v>
      </c>
      <c r="K4" s="317">
        <f>IF('5 県北'!K29="","",'5 県北'!K29)</f>
        <v>83</v>
      </c>
      <c r="L4" s="672">
        <f>IF('5 県北'!L29="","",'5 県北'!L29)</f>
        <v>50</v>
      </c>
      <c r="M4" s="317">
        <f>IF('5 県北'!M29="","",'5 県北'!M29)</f>
        <v>95</v>
      </c>
      <c r="N4" s="317">
        <f>IF('5 県北'!N29="","",'5 県北'!N29)</f>
        <v>86</v>
      </c>
      <c r="O4" s="226">
        <f>SUM(C4:N4)</f>
        <v>1107</v>
      </c>
      <c r="Q4" s="123">
        <f>SUM('5 県北'!C9,'5 県北'!C24)</f>
        <v>26</v>
      </c>
      <c r="R4" s="123">
        <f>SUM('5 県北'!D9,'5 県北'!D24)</f>
        <v>18</v>
      </c>
      <c r="S4" s="123">
        <f>SUM('5 県北'!E9,'5 県北'!E24)</f>
        <v>15</v>
      </c>
      <c r="T4" s="123">
        <f>SUM('5 県北'!F9,'5 県北'!F24)</f>
        <v>10</v>
      </c>
      <c r="U4" s="123">
        <f>SUM('5 県北'!G9,'5 県北'!G24)</f>
        <v>46</v>
      </c>
      <c r="V4" s="123">
        <f>SUM('5 県北'!H9,'5 県北'!H24)</f>
        <v>36</v>
      </c>
      <c r="W4" s="123">
        <f>SUM('5 県北'!I9,'5 県北'!I24)</f>
        <v>39</v>
      </c>
      <c r="X4" s="123">
        <f>SUM('5 県北'!J9,'5 県北'!J24)</f>
        <v>19</v>
      </c>
      <c r="Y4" s="123">
        <f>SUM('5 県北'!K9,'5 県北'!K24)</f>
        <v>18</v>
      </c>
      <c r="Z4" s="123">
        <f>SUM('5 県北'!L9,'5 県北'!L24)</f>
        <v>6</v>
      </c>
      <c r="AA4" s="123">
        <f>SUM('5 県北'!M9,'5 県北'!M24)</f>
        <v>26</v>
      </c>
      <c r="AB4" s="123">
        <f>SUM('5 県北'!N9,'5 県北'!N24)</f>
        <v>37</v>
      </c>
      <c r="AC4" s="183">
        <f>SUM(Q4:AB4)</f>
        <v>296</v>
      </c>
    </row>
    <row r="5" spans="1:15" ht="15" customHeight="1">
      <c r="A5" s="57"/>
      <c r="B5" s="184" t="s">
        <v>48</v>
      </c>
      <c r="C5" s="729">
        <f>IF('5 県北'!C30="","",'5 県北'!C30)</f>
        <v>44</v>
      </c>
      <c r="D5" s="736">
        <f>IF('5 県北'!D30="","",'5 県北'!D30)</f>
        <v>54</v>
      </c>
      <c r="E5" s="736">
        <f>IF('5 県北'!E30="","",'5 県北'!E30)</f>
        <v>60</v>
      </c>
      <c r="F5" s="736">
        <f>IF('5 県北'!F30="","",'5 県北'!F30)</f>
        <v>51</v>
      </c>
      <c r="G5" s="736">
        <f>IF('5 県北'!G30="","",'5 県北'!G30)</f>
        <v>52</v>
      </c>
      <c r="H5" s="736">
        <f>IF('5 県北'!H30="","",'5 県北'!H30)</f>
        <v>69</v>
      </c>
      <c r="I5" s="736">
        <f>IF('5 県北'!I30="","",'5 県北'!I30)</f>
        <v>61</v>
      </c>
      <c r="J5" s="736">
        <f>IF('5 県北'!J30="","",'5 県北'!J30)</f>
        <v>54</v>
      </c>
      <c r="K5" s="736">
        <f>IF('5 県北'!K30="","",'5 県北'!K30)</f>
        <v>44</v>
      </c>
      <c r="L5" s="772">
        <f>IF('5 県北'!L30="","",'5 県北'!L30)</f>
        <v>33</v>
      </c>
      <c r="M5" s="736">
        <f>IF('5 県北'!M30="","",'5 県北'!M30)</f>
        <v>58</v>
      </c>
      <c r="N5" s="736">
        <f>IF('5 県北'!N30="","",'5 県北'!N30)</f>
        <v>59</v>
      </c>
      <c r="O5" s="227">
        <f>SUM(C5:N5)</f>
        <v>639</v>
      </c>
    </row>
    <row r="6" spans="1:15" ht="15" customHeight="1">
      <c r="A6" s="58" t="s">
        <v>120</v>
      </c>
      <c r="B6" s="184" t="s">
        <v>49</v>
      </c>
      <c r="C6" s="729">
        <f>IF('5 県北'!C31="","",'5 県北'!C31)</f>
        <v>8</v>
      </c>
      <c r="D6" s="736">
        <f>IF('5 県北'!D31="","",'5 県北'!D31)</f>
        <v>24</v>
      </c>
      <c r="E6" s="736">
        <f>IF('5 県北'!E31="","",'5 県北'!E31)</f>
        <v>32</v>
      </c>
      <c r="F6" s="736">
        <f>IF('5 県北'!F31="","",'5 県北'!F31)</f>
        <v>4</v>
      </c>
      <c r="G6" s="736">
        <f>IF('5 県北'!G31="","",'5 県北'!G31)</f>
        <v>83</v>
      </c>
      <c r="H6" s="736">
        <f>IF('5 県北'!H31="","",'5 県北'!H31)</f>
        <v>43</v>
      </c>
      <c r="I6" s="736">
        <f>IF('5 県北'!I31="","",'5 県北'!I31)</f>
        <v>18</v>
      </c>
      <c r="J6" s="736">
        <f>IF('5 県北'!J31="","",'5 県北'!J31)</f>
        <v>31</v>
      </c>
      <c r="K6" s="736">
        <f>IF('5 県北'!K31="","",'5 県北'!K31)</f>
        <v>21</v>
      </c>
      <c r="L6" s="772">
        <f>IF('5 県北'!L31="","",'5 県北'!L31)</f>
        <v>6</v>
      </c>
      <c r="M6" s="736">
        <f>IF('5 県北'!M31="","",'5 県北'!M31)</f>
        <v>20</v>
      </c>
      <c r="N6" s="736">
        <f>IF('5 県北'!N31="","",'5 県北'!N31)</f>
        <v>0</v>
      </c>
      <c r="O6" s="227">
        <f>SUM(C6:N6)</f>
        <v>290</v>
      </c>
    </row>
    <row r="7" spans="1:15" ht="15" customHeight="1">
      <c r="A7" s="58"/>
      <c r="B7" s="184" t="s">
        <v>71</v>
      </c>
      <c r="C7" s="729">
        <f>IF('5 県北'!C32="","",'5 県北'!C32)</f>
        <v>0</v>
      </c>
      <c r="D7" s="736">
        <f>IF('5 県北'!D32="","",'5 県北'!D32)</f>
        <v>0</v>
      </c>
      <c r="E7" s="736">
        <f>IF('5 県北'!E32="","",'5 県北'!E32)</f>
        <v>0</v>
      </c>
      <c r="F7" s="736">
        <f>IF('5 県北'!F32="","",'5 県北'!F32)</f>
        <v>0</v>
      </c>
      <c r="G7" s="736">
        <f>IF('5 県北'!G32="","",'5 県北'!G32)</f>
        <v>0</v>
      </c>
      <c r="H7" s="736">
        <f>IF('5 県北'!H32="","",'5 県北'!H32)</f>
        <v>0</v>
      </c>
      <c r="I7" s="736">
        <f>IF('5 県北'!I32="","",'5 県北'!I32)</f>
        <v>0</v>
      </c>
      <c r="J7" s="736">
        <f>IF('5 県北'!J32="","",'5 県北'!J32)</f>
        <v>0</v>
      </c>
      <c r="K7" s="736">
        <f>IF('5 県北'!K32="","",'5 県北'!K32)</f>
        <v>1</v>
      </c>
      <c r="L7" s="772">
        <f>IF('5 県北'!L32="","",'5 県北'!L32)</f>
        <v>0</v>
      </c>
      <c r="M7" s="736">
        <f>IF('5 県北'!M32="","",'5 県北'!M32)</f>
        <v>1</v>
      </c>
      <c r="N7" s="736">
        <f>IF('5 県北'!N32="","",'5 県北'!N32)</f>
        <v>1</v>
      </c>
      <c r="O7" s="227">
        <f>SUM(C7:N7)</f>
        <v>3</v>
      </c>
    </row>
    <row r="8" spans="1:15" ht="15" customHeight="1" thickBot="1">
      <c r="A8" s="59"/>
      <c r="B8" s="185" t="s">
        <v>50</v>
      </c>
      <c r="C8" s="730">
        <f>IF('5 県北'!C33="","",'5 県北'!C33)</f>
        <v>26</v>
      </c>
      <c r="D8" s="737">
        <f>IF('5 県北'!D33="","",'5 県北'!D33)</f>
        <v>18</v>
      </c>
      <c r="E8" s="737">
        <f>IF('5 県北'!E33="","",'5 県北'!E33)</f>
        <v>9</v>
      </c>
      <c r="F8" s="737">
        <f>IF('5 県北'!F33="","",'5 県北'!F33)</f>
        <v>4</v>
      </c>
      <c r="G8" s="737">
        <f>IF('5 県北'!G33="","",'5 県北'!G33)</f>
        <v>8</v>
      </c>
      <c r="H8" s="737">
        <f>IF('5 県北'!H33="","",'5 県北'!H33)</f>
        <v>17</v>
      </c>
      <c r="I8" s="737">
        <f>IF('5 県北'!I33="","",'5 県北'!I33)</f>
        <v>16</v>
      </c>
      <c r="J8" s="737">
        <f>IF('5 県北'!J33="","",'5 県北'!J33)</f>
        <v>7</v>
      </c>
      <c r="K8" s="737">
        <f>IF('5 県北'!K33="","",'5 県北'!K33)</f>
        <v>17</v>
      </c>
      <c r="L8" s="773">
        <f>IF('5 県北'!L33="","",'5 県北'!L33)</f>
        <v>11</v>
      </c>
      <c r="M8" s="737">
        <f>IF('5 県北'!M33="","",'5 県北'!M33)</f>
        <v>16</v>
      </c>
      <c r="N8" s="737">
        <f>IF('5 県北'!N33="","",'5 県北'!N33)</f>
        <v>26</v>
      </c>
      <c r="O8" s="229">
        <f aca="true" t="shared" si="0" ref="O8:O28">SUM(C8:N8)</f>
        <v>175</v>
      </c>
    </row>
    <row r="9" spans="1:29" ht="15" customHeight="1" thickTop="1">
      <c r="A9" s="784" t="s">
        <v>51</v>
      </c>
      <c r="B9" s="186" t="s">
        <v>47</v>
      </c>
      <c r="C9" s="731">
        <f>IF('6 県央'!C29="","",'6 県央'!C29)</f>
        <v>334</v>
      </c>
      <c r="D9" s="317">
        <f>IF('6 県央'!D29="","",'6 県央'!D29)</f>
        <v>362</v>
      </c>
      <c r="E9" s="317">
        <f>IF('6 県央'!E29="","",'6 県央'!E29)</f>
        <v>288</v>
      </c>
      <c r="F9" s="317">
        <f>IF('6 県央'!F29="","",'6 県央'!F29)</f>
        <v>374</v>
      </c>
      <c r="G9" s="317">
        <f>IF('6 県央'!G29="","",'6 県央'!G29)</f>
        <v>232</v>
      </c>
      <c r="H9" s="317">
        <f>IF('6 県央'!H29="","",'6 県央'!H29)</f>
        <v>521</v>
      </c>
      <c r="I9" s="317">
        <f>IF('6 県央'!I29="","",'6 県央'!I29)</f>
        <v>356</v>
      </c>
      <c r="J9" s="317">
        <f>IF('6 県央'!J29="","",'6 県央'!J29)</f>
        <v>283</v>
      </c>
      <c r="K9" s="317">
        <f>IF('6 県央'!K29="","",'6 県央'!K29)</f>
        <v>264</v>
      </c>
      <c r="L9" s="672">
        <f>IF('6 県央'!L29="","",'6 県央'!L29)</f>
        <v>320</v>
      </c>
      <c r="M9" s="317">
        <f>IF('6 県央'!M29="","",'6 県央'!M29)</f>
        <v>239</v>
      </c>
      <c r="N9" s="317">
        <f>IF('6 県央'!N29="","",'6 県央'!N29)</f>
        <v>305</v>
      </c>
      <c r="O9" s="230">
        <f t="shared" si="0"/>
        <v>3878</v>
      </c>
      <c r="Q9" s="187">
        <f>SUM('6 県央'!C9,'6 県央'!C19,'6 県央'!C24)</f>
        <v>78</v>
      </c>
      <c r="R9" s="187">
        <f>SUM('6 県央'!D9,'6 県央'!D19,'6 県央'!D24)</f>
        <v>78</v>
      </c>
      <c r="S9" s="187">
        <f>SUM('6 県央'!E9,'6 県央'!E19,'6 県央'!E24)</f>
        <v>69</v>
      </c>
      <c r="T9" s="187">
        <f>SUM('6 県央'!F9,'6 県央'!F19,'6 県央'!F24)</f>
        <v>76</v>
      </c>
      <c r="U9" s="187">
        <f>SUM('6 県央'!G9,'6 県央'!G19,'6 県央'!G24)</f>
        <v>44</v>
      </c>
      <c r="V9" s="187">
        <f>SUM('6 県央'!H9,'6 県央'!H19,'6 県央'!H24)</f>
        <v>94</v>
      </c>
      <c r="W9" s="187">
        <f>SUM('6 県央'!I9,'6 県央'!I19,'6 県央'!I24)</f>
        <v>91</v>
      </c>
      <c r="X9" s="187">
        <f>SUM('6 県央'!J9,'6 県央'!J19,'6 県央'!J24)</f>
        <v>70</v>
      </c>
      <c r="Y9" s="187">
        <f>SUM('6 県央'!K9,'6 県央'!K19,'6 県央'!K24)</f>
        <v>60</v>
      </c>
      <c r="Z9" s="187">
        <f>SUM('6 県央'!L9,'6 県央'!L19,'6 県央'!L24)</f>
        <v>64</v>
      </c>
      <c r="AA9" s="187">
        <f>SUM('6 県央'!M9,'6 県央'!M19,'6 県央'!M24)</f>
        <v>43</v>
      </c>
      <c r="AB9" s="187">
        <f>SUM('6 県央'!N9,'6 県央'!N19,'6 県央'!N24)</f>
        <v>57</v>
      </c>
      <c r="AC9" s="183">
        <f>SUM(Q9:AB9)</f>
        <v>824</v>
      </c>
    </row>
    <row r="10" spans="1:15" ht="15" customHeight="1">
      <c r="A10" s="785"/>
      <c r="B10" s="184" t="s">
        <v>48</v>
      </c>
      <c r="C10" s="729">
        <f>IF('6 県央'!C30="","",'6 県央'!C30)</f>
        <v>121</v>
      </c>
      <c r="D10" s="736">
        <f>IF('6 県央'!D30="","",'6 県央'!D30)</f>
        <v>140</v>
      </c>
      <c r="E10" s="736">
        <f>IF('6 県央'!E30="","",'6 県央'!E30)</f>
        <v>157</v>
      </c>
      <c r="F10" s="736">
        <f>IF('6 県央'!F30="","",'6 県央'!F30)</f>
        <v>164</v>
      </c>
      <c r="G10" s="736">
        <f>IF('6 県央'!G30="","",'6 県央'!G30)</f>
        <v>110</v>
      </c>
      <c r="H10" s="736">
        <f>IF('6 県央'!H30="","",'6 県央'!H30)</f>
        <v>182</v>
      </c>
      <c r="I10" s="736">
        <f>IF('6 県央'!I30="","",'6 県央'!I30)</f>
        <v>133</v>
      </c>
      <c r="J10" s="736">
        <f>IF('6 県央'!J30="","",'6 県央'!J30)</f>
        <v>124</v>
      </c>
      <c r="K10" s="736">
        <f>IF('6 県央'!K30="","",'6 県央'!K30)</f>
        <v>127</v>
      </c>
      <c r="L10" s="772">
        <f>IF('6 県央'!L30="","",'6 県央'!L30)</f>
        <v>97</v>
      </c>
      <c r="M10" s="736">
        <f>IF('6 県央'!M30="","",'6 県央'!M30)</f>
        <v>117</v>
      </c>
      <c r="N10" s="736">
        <f>IF('6 県央'!N30="","",'6 県央'!N30)</f>
        <v>116</v>
      </c>
      <c r="O10" s="227">
        <f t="shared" si="0"/>
        <v>1588</v>
      </c>
    </row>
    <row r="11" spans="1:15" ht="15" customHeight="1">
      <c r="A11" s="785"/>
      <c r="B11" s="184" t="s">
        <v>49</v>
      </c>
      <c r="C11" s="729">
        <f>IF('6 県央'!C31="","",'6 県央'!C31)</f>
        <v>128</v>
      </c>
      <c r="D11" s="736">
        <f>IF('6 県央'!D31="","",'6 県央'!D31)</f>
        <v>106</v>
      </c>
      <c r="E11" s="736">
        <f>IF('6 県央'!E31="","",'6 県央'!E31)</f>
        <v>69</v>
      </c>
      <c r="F11" s="736">
        <f>IF('6 県央'!F31="","",'6 県央'!F31)</f>
        <v>149</v>
      </c>
      <c r="G11" s="736">
        <f>IF('6 県央'!G31="","",'6 県央'!G31)</f>
        <v>82</v>
      </c>
      <c r="H11" s="736">
        <f>IF('6 県央'!H31="","",'6 県央'!H31)</f>
        <v>208</v>
      </c>
      <c r="I11" s="736">
        <f>IF('6 県央'!I31="","",'6 県央'!I31)</f>
        <v>151</v>
      </c>
      <c r="J11" s="736">
        <f>IF('6 県央'!J31="","",'6 県央'!J31)</f>
        <v>99</v>
      </c>
      <c r="K11" s="736">
        <f>IF('6 県央'!K31="","",'6 県央'!K31)</f>
        <v>102</v>
      </c>
      <c r="L11" s="772">
        <f>IF('6 県央'!L31="","",'6 県央'!L31)</f>
        <v>190</v>
      </c>
      <c r="M11" s="736">
        <f>IF('6 県央'!M31="","",'6 県央'!M31)</f>
        <v>86</v>
      </c>
      <c r="N11" s="736">
        <f>IF('6 県央'!N31="","",'6 県央'!N31)</f>
        <v>111</v>
      </c>
      <c r="O11" s="227">
        <f t="shared" si="0"/>
        <v>1481</v>
      </c>
    </row>
    <row r="12" spans="1:15" ht="15" customHeight="1">
      <c r="A12" s="58"/>
      <c r="B12" s="184" t="s">
        <v>71</v>
      </c>
      <c r="C12" s="729">
        <f>IF('6 県央'!C32="","",'6 県央'!C32)</f>
        <v>1</v>
      </c>
      <c r="D12" s="736">
        <f>IF('6 県央'!D32="","",'6 県央'!D32)</f>
        <v>0</v>
      </c>
      <c r="E12" s="736">
        <f>IF('6 県央'!E32="","",'6 県央'!E32)</f>
        <v>0</v>
      </c>
      <c r="F12" s="736">
        <f>IF('6 県央'!F32="","",'6 県央'!F32)</f>
        <v>5</v>
      </c>
      <c r="G12" s="736">
        <f>IF('6 県央'!G32="","",'6 県央'!G32)</f>
        <v>0</v>
      </c>
      <c r="H12" s="736">
        <f>IF('6 県央'!H32="","",'6 県央'!H32)</f>
        <v>9</v>
      </c>
      <c r="I12" s="736">
        <f>IF('6 県央'!I32="","",'6 県央'!I32)</f>
        <v>2</v>
      </c>
      <c r="J12" s="736">
        <f>IF('6 県央'!J32="","",'6 県央'!J32)</f>
        <v>0</v>
      </c>
      <c r="K12" s="736">
        <f>IF('6 県央'!K32="","",'6 県央'!K32)</f>
        <v>0</v>
      </c>
      <c r="L12" s="772">
        <f>IF('6 県央'!L32="","",'6 県央'!L32)</f>
        <v>0</v>
      </c>
      <c r="M12" s="736">
        <f>IF('6 県央'!M32="","",'6 県央'!M32)</f>
        <v>0</v>
      </c>
      <c r="N12" s="736">
        <f>IF('6 県央'!N32="","",'6 県央'!N32)</f>
        <v>0</v>
      </c>
      <c r="O12" s="227">
        <f t="shared" si="0"/>
        <v>17</v>
      </c>
    </row>
    <row r="13" spans="1:15" ht="15" customHeight="1" thickBot="1">
      <c r="A13" s="58"/>
      <c r="B13" s="188" t="s">
        <v>50</v>
      </c>
      <c r="C13" s="730">
        <f>IF('6 県央'!C33="","",'6 県央'!C33)</f>
        <v>84</v>
      </c>
      <c r="D13" s="737">
        <f>IF('6 県央'!D33="","",'6 県央'!D33)</f>
        <v>116</v>
      </c>
      <c r="E13" s="737">
        <f>IF('6 県央'!E33="","",'6 県央'!E33)</f>
        <v>62</v>
      </c>
      <c r="F13" s="737">
        <f>IF('6 県央'!F33="","",'6 県央'!F33)</f>
        <v>56</v>
      </c>
      <c r="G13" s="737">
        <f>IF('6 県央'!G33="","",'6 県央'!G33)</f>
        <v>40</v>
      </c>
      <c r="H13" s="737">
        <f>IF('6 県央'!H33="","",'6 県央'!H33)</f>
        <v>122</v>
      </c>
      <c r="I13" s="737">
        <f>IF('6 県央'!I33="","",'6 県央'!I33)</f>
        <v>70</v>
      </c>
      <c r="J13" s="737">
        <f>IF('6 県央'!J33="","",'6 県央'!J33)</f>
        <v>60</v>
      </c>
      <c r="K13" s="737">
        <f>IF('6 県央'!K33="","",'6 県央'!K33)</f>
        <v>35</v>
      </c>
      <c r="L13" s="773">
        <f>IF('6 県央'!L33="","",'6 県央'!L33)</f>
        <v>33</v>
      </c>
      <c r="M13" s="737">
        <f>IF('6 県央'!M33="","",'6 県央'!M33)</f>
        <v>36</v>
      </c>
      <c r="N13" s="737">
        <f>IF('6 県央'!N33="","",'6 県央'!N33)</f>
        <v>78</v>
      </c>
      <c r="O13" s="229">
        <f t="shared" si="0"/>
        <v>792</v>
      </c>
    </row>
    <row r="14" spans="1:29" ht="15" customHeight="1" thickTop="1">
      <c r="A14" s="784" t="s">
        <v>52</v>
      </c>
      <c r="B14" s="182" t="s">
        <v>47</v>
      </c>
      <c r="C14" s="731">
        <f>IF('7 鹿行'!C29="","",'7 鹿行'!C29)</f>
        <v>81</v>
      </c>
      <c r="D14" s="317">
        <f>IF('7 鹿行'!D29="","",'7 鹿行'!D29)</f>
        <v>112</v>
      </c>
      <c r="E14" s="317">
        <f>IF('7 鹿行'!E29="","",'7 鹿行'!E29)</f>
        <v>98</v>
      </c>
      <c r="F14" s="317">
        <f>IF('7 鹿行'!F29="","",'7 鹿行'!F29)</f>
        <v>80</v>
      </c>
      <c r="G14" s="317">
        <f>IF('7 鹿行'!G29="","",'7 鹿行'!G29)</f>
        <v>95</v>
      </c>
      <c r="H14" s="317">
        <f>IF('7 鹿行'!H29="","",'7 鹿行'!H29)</f>
        <v>143</v>
      </c>
      <c r="I14" s="317">
        <f>IF('7 鹿行'!I29="","",'7 鹿行'!I29)</f>
        <v>113</v>
      </c>
      <c r="J14" s="317">
        <f>IF('7 鹿行'!J29="","",'7 鹿行'!J29)</f>
        <v>164</v>
      </c>
      <c r="K14" s="317">
        <f>IF('7 鹿行'!K29="","",'7 鹿行'!K29)</f>
        <v>72</v>
      </c>
      <c r="L14" s="672">
        <f>IF('7 鹿行'!L29="","",'7 鹿行'!L29)</f>
        <v>67</v>
      </c>
      <c r="M14" s="317">
        <f>IF('7 鹿行'!M29="","",'7 鹿行'!M29)</f>
        <v>123</v>
      </c>
      <c r="N14" s="317">
        <f>IF('7 鹿行'!N29="","",'7 鹿行'!N29)</f>
        <v>139</v>
      </c>
      <c r="O14" s="230">
        <f t="shared" si="0"/>
        <v>1287</v>
      </c>
      <c r="Q14" s="123">
        <f>'7 鹿行'!C29</f>
        <v>81</v>
      </c>
      <c r="R14" s="123">
        <f>'7 鹿行'!D29</f>
        <v>112</v>
      </c>
      <c r="S14" s="123">
        <f>'7 鹿行'!E29</f>
        <v>98</v>
      </c>
      <c r="T14" s="123">
        <f>'7 鹿行'!F29</f>
        <v>80</v>
      </c>
      <c r="U14" s="123">
        <f>'7 鹿行'!G29</f>
        <v>95</v>
      </c>
      <c r="V14" s="123">
        <f>'7 鹿行'!H29</f>
        <v>143</v>
      </c>
      <c r="W14" s="123">
        <f>'7 鹿行'!I29</f>
        <v>113</v>
      </c>
      <c r="X14" s="123">
        <f>'7 鹿行'!J29</f>
        <v>164</v>
      </c>
      <c r="Y14" s="123">
        <f>'7 鹿行'!K29</f>
        <v>72</v>
      </c>
      <c r="Z14" s="123">
        <f>'7 鹿行'!L29</f>
        <v>67</v>
      </c>
      <c r="AA14" s="123">
        <f>'7 鹿行'!M29</f>
        <v>123</v>
      </c>
      <c r="AB14" s="123">
        <f>'7 鹿行'!N29</f>
        <v>139</v>
      </c>
      <c r="AC14" s="123">
        <f>'7 鹿行'!O29</f>
        <v>1287</v>
      </c>
    </row>
    <row r="15" spans="1:15" ht="15" customHeight="1">
      <c r="A15" s="785"/>
      <c r="B15" s="184" t="s">
        <v>48</v>
      </c>
      <c r="C15" s="729">
        <f>IF('7 鹿行'!C30="","",'7 鹿行'!C30)</f>
        <v>57</v>
      </c>
      <c r="D15" s="736">
        <f>IF('7 鹿行'!D30="","",'7 鹿行'!D30)</f>
        <v>72</v>
      </c>
      <c r="E15" s="736">
        <f>IF('7 鹿行'!E30="","",'7 鹿行'!E30)</f>
        <v>61</v>
      </c>
      <c r="F15" s="736">
        <f>IF('7 鹿行'!F30="","",'7 鹿行'!F30)</f>
        <v>51</v>
      </c>
      <c r="G15" s="736">
        <f>IF('7 鹿行'!G30="","",'7 鹿行'!G30)</f>
        <v>68</v>
      </c>
      <c r="H15" s="736">
        <f>IF('7 鹿行'!H30="","",'7 鹿行'!H30)</f>
        <v>68</v>
      </c>
      <c r="I15" s="736">
        <f>IF('7 鹿行'!I30="","",'7 鹿行'!I30)</f>
        <v>65</v>
      </c>
      <c r="J15" s="736">
        <f>IF('7 鹿行'!J30="","",'7 鹿行'!J30)</f>
        <v>54</v>
      </c>
      <c r="K15" s="736">
        <f>IF('7 鹿行'!K30="","",'7 鹿行'!K30)</f>
        <v>54</v>
      </c>
      <c r="L15" s="772">
        <f>IF('7 鹿行'!L30="","",'7 鹿行'!L30)</f>
        <v>52</v>
      </c>
      <c r="M15" s="736">
        <f>IF('7 鹿行'!M30="","",'7 鹿行'!M30)</f>
        <v>54</v>
      </c>
      <c r="N15" s="736">
        <f>IF('7 鹿行'!N30="","",'7 鹿行'!N30)</f>
        <v>74</v>
      </c>
      <c r="O15" s="227">
        <f t="shared" si="0"/>
        <v>730</v>
      </c>
    </row>
    <row r="16" spans="1:15" ht="15" customHeight="1">
      <c r="A16" s="785"/>
      <c r="B16" s="184" t="s">
        <v>49</v>
      </c>
      <c r="C16" s="729">
        <f>IF('7 鹿行'!C31="","",'7 鹿行'!C31)</f>
        <v>17</v>
      </c>
      <c r="D16" s="736">
        <f>IF('7 鹿行'!D31="","",'7 鹿行'!D31)</f>
        <v>37</v>
      </c>
      <c r="E16" s="736">
        <f>IF('7 鹿行'!E31="","",'7 鹿行'!E31)</f>
        <v>32</v>
      </c>
      <c r="F16" s="736">
        <f>IF('7 鹿行'!F31="","",'7 鹿行'!F31)</f>
        <v>19</v>
      </c>
      <c r="G16" s="736">
        <f>IF('7 鹿行'!G31="","",'7 鹿行'!G31)</f>
        <v>5</v>
      </c>
      <c r="H16" s="736">
        <f>IF('7 鹿行'!H31="","",'7 鹿行'!H31)</f>
        <v>53</v>
      </c>
      <c r="I16" s="736">
        <f>IF('7 鹿行'!I31="","",'7 鹿行'!I31)</f>
        <v>38</v>
      </c>
      <c r="J16" s="736">
        <f>IF('7 鹿行'!J31="","",'7 鹿行'!J31)</f>
        <v>91</v>
      </c>
      <c r="K16" s="736">
        <f>IF('7 鹿行'!K31="","",'7 鹿行'!K31)</f>
        <v>9</v>
      </c>
      <c r="L16" s="772">
        <f>IF('7 鹿行'!L31="","",'7 鹿行'!L31)</f>
        <v>1</v>
      </c>
      <c r="M16" s="736">
        <f>IF('7 鹿行'!M31="","",'7 鹿行'!M31)</f>
        <v>58</v>
      </c>
      <c r="N16" s="736">
        <f>IF('7 鹿行'!N31="","",'7 鹿行'!N31)</f>
        <v>49</v>
      </c>
      <c r="O16" s="227">
        <f t="shared" si="0"/>
        <v>409</v>
      </c>
    </row>
    <row r="17" spans="1:15" ht="15" customHeight="1">
      <c r="A17" s="58"/>
      <c r="B17" s="184" t="s">
        <v>71</v>
      </c>
      <c r="C17" s="729">
        <f>IF('7 鹿行'!C32="","",'7 鹿行'!C32)</f>
        <v>0</v>
      </c>
      <c r="D17" s="736">
        <f>IF('7 鹿行'!D32="","",'7 鹿行'!D32)</f>
        <v>0</v>
      </c>
      <c r="E17" s="736">
        <f>IF('7 鹿行'!E32="","",'7 鹿行'!E32)</f>
        <v>0</v>
      </c>
      <c r="F17" s="736">
        <f>IF('7 鹿行'!F32="","",'7 鹿行'!F32)</f>
        <v>0</v>
      </c>
      <c r="G17" s="736">
        <f>IF('7 鹿行'!G32="","",'7 鹿行'!G32)</f>
        <v>0</v>
      </c>
      <c r="H17" s="736">
        <f>IF('7 鹿行'!H32="","",'7 鹿行'!H32)</f>
        <v>0</v>
      </c>
      <c r="I17" s="736">
        <f>IF('7 鹿行'!I32="","",'7 鹿行'!I32)</f>
        <v>0</v>
      </c>
      <c r="J17" s="736">
        <f>IF('7 鹿行'!J32="","",'7 鹿行'!J32)</f>
        <v>0</v>
      </c>
      <c r="K17" s="736">
        <f>IF('7 鹿行'!K32="","",'7 鹿行'!K32)</f>
        <v>1</v>
      </c>
      <c r="L17" s="772">
        <f>IF('7 鹿行'!L32="","",'7 鹿行'!L32)</f>
        <v>0</v>
      </c>
      <c r="M17" s="736">
        <f>IF('7 鹿行'!M32="","",'7 鹿行'!M32)</f>
        <v>0</v>
      </c>
      <c r="N17" s="736">
        <f>IF('7 鹿行'!N32="","",'7 鹿行'!N32)</f>
        <v>0</v>
      </c>
      <c r="O17" s="227">
        <f t="shared" si="0"/>
        <v>1</v>
      </c>
    </row>
    <row r="18" spans="1:15" ht="15" customHeight="1" thickBot="1">
      <c r="A18" s="59"/>
      <c r="B18" s="185" t="s">
        <v>50</v>
      </c>
      <c r="C18" s="732">
        <f>IF('7 鹿行'!C33="","",'7 鹿行'!C33)</f>
        <v>7</v>
      </c>
      <c r="D18" s="738">
        <f>IF('7 鹿行'!D33="","",'7 鹿行'!D33)</f>
        <v>3</v>
      </c>
      <c r="E18" s="738">
        <f>IF('7 鹿行'!E33="","",'7 鹿行'!E33)</f>
        <v>5</v>
      </c>
      <c r="F18" s="738">
        <f>IF('7 鹿行'!F33="","",'7 鹿行'!F33)</f>
        <v>10</v>
      </c>
      <c r="G18" s="738">
        <f>IF('7 鹿行'!G33="","",'7 鹿行'!G33)</f>
        <v>22</v>
      </c>
      <c r="H18" s="738">
        <f>IF('7 鹿行'!H33="","",'7 鹿行'!H33)</f>
        <v>22</v>
      </c>
      <c r="I18" s="738">
        <f>IF('7 鹿行'!I33="","",'7 鹿行'!I33)</f>
        <v>10</v>
      </c>
      <c r="J18" s="738">
        <f>IF('7 鹿行'!J33="","",'7 鹿行'!J33)</f>
        <v>19</v>
      </c>
      <c r="K18" s="738">
        <f>IF('7 鹿行'!K33="","",'7 鹿行'!K33)</f>
        <v>8</v>
      </c>
      <c r="L18" s="774">
        <f>IF('7 鹿行'!L33="","",'7 鹿行'!L33)</f>
        <v>14</v>
      </c>
      <c r="M18" s="738">
        <f>IF('7 鹿行'!M33="","",'7 鹿行'!M33)</f>
        <v>11</v>
      </c>
      <c r="N18" s="738">
        <f>IF('7 鹿行'!N33="","",'7 鹿行'!N33)</f>
        <v>16</v>
      </c>
      <c r="O18" s="229">
        <f t="shared" si="0"/>
        <v>147</v>
      </c>
    </row>
    <row r="19" spans="1:29" ht="15" customHeight="1" thickTop="1">
      <c r="A19" s="784" t="s">
        <v>53</v>
      </c>
      <c r="B19" s="186" t="s">
        <v>47</v>
      </c>
      <c r="C19" s="731">
        <f>IF('8 県南'!C54="","",'8 県南'!C54)</f>
        <v>563</v>
      </c>
      <c r="D19" s="317">
        <f>IF('8 県南'!D54="","",'8 県南'!D54)</f>
        <v>564</v>
      </c>
      <c r="E19" s="317">
        <f>IF('8 県南'!E54="","",'8 県南'!E54)</f>
        <v>536</v>
      </c>
      <c r="F19" s="317">
        <f>IF('8 県南'!F54="","",'8 県南'!F54)</f>
        <v>577</v>
      </c>
      <c r="G19" s="317">
        <f>IF('8 県南'!G54="","",'8 県南'!G54)</f>
        <v>461</v>
      </c>
      <c r="H19" s="317">
        <f>IF('8 県南'!H54="","",'8 県南'!H54)</f>
        <v>553</v>
      </c>
      <c r="I19" s="317">
        <f>IF('8 県南'!I54="","",'8 県南'!I54)</f>
        <v>564</v>
      </c>
      <c r="J19" s="317">
        <f>IF('8 県南'!J54="","",'8 県南'!J54)</f>
        <v>453</v>
      </c>
      <c r="K19" s="317">
        <f>IF('8 県南'!K54="","",'8 県南'!K54)</f>
        <v>598</v>
      </c>
      <c r="L19" s="672">
        <f>IF('8 県南'!L54="","",'8 県南'!L54)</f>
        <v>767</v>
      </c>
      <c r="M19" s="317">
        <f>IF('8 県南'!M54="","",'8 県南'!M54)</f>
        <v>432</v>
      </c>
      <c r="N19" s="317">
        <f>IF('8 県南'!N54="","",'8 県南'!N54)</f>
        <v>337</v>
      </c>
      <c r="O19" s="230">
        <f t="shared" si="0"/>
        <v>6405</v>
      </c>
      <c r="Q19" s="187">
        <f>SUM('8 県南'!C9,'8 県南'!C14,'8 県南'!C24,'8 県南'!C34,'8 県南'!C39,'8 県南'!C44,'8 県南'!C49)</f>
        <v>195</v>
      </c>
      <c r="R19" s="187">
        <f>SUM('8 県南'!D9,'8 県南'!D14,'8 県南'!D24,'8 県南'!D34,'8 県南'!D39,'8 県南'!D44,'8 県南'!D49)</f>
        <v>143</v>
      </c>
      <c r="S19" s="187">
        <f>SUM('8 県南'!E9,'8 県南'!E14,'8 県南'!E24,'8 県南'!E34,'8 県南'!E39,'8 県南'!E44,'8 県南'!E49)</f>
        <v>183</v>
      </c>
      <c r="T19" s="187">
        <f>SUM('8 県南'!F9,'8 県南'!F14,'8 県南'!F24,'8 県南'!F34,'8 県南'!F39,'8 県南'!F44,'8 県南'!F49)</f>
        <v>154</v>
      </c>
      <c r="U19" s="187">
        <f>SUM('8 県南'!G9,'8 県南'!G14,'8 県南'!G24,'8 県南'!G34,'8 県南'!G39,'8 県南'!G44,'8 県南'!G49)</f>
        <v>141</v>
      </c>
      <c r="V19" s="187">
        <f>SUM('8 県南'!H9,'8 県南'!H14,'8 県南'!H24,'8 県南'!H34,'8 県南'!H39,'8 県南'!H44,'8 県南'!H49)</f>
        <v>152</v>
      </c>
      <c r="W19" s="187">
        <f>SUM('8 県南'!I9,'8 県南'!I14,'8 県南'!I24,'8 県南'!I34,'8 県南'!I39,'8 県南'!I44,'8 県南'!I49)</f>
        <v>229</v>
      </c>
      <c r="X19" s="187">
        <f>SUM('8 県南'!J9,'8 県南'!J14,'8 県南'!J24,'8 県南'!J34,'8 県南'!J39,'8 県南'!J44,'8 県南'!J49)</f>
        <v>141</v>
      </c>
      <c r="Y19" s="187">
        <f>SUM('8 県南'!K9,'8 県南'!K14,'8 県南'!K24,'8 県南'!K34,'8 県南'!K39,'8 県南'!K44,'8 県南'!K49)</f>
        <v>186</v>
      </c>
      <c r="Z19" s="187">
        <f>SUM('8 県南'!L9,'8 県南'!L14,'8 県南'!L24,'8 県南'!L34,'8 県南'!L39,'8 県南'!L44,'8 県南'!L49)</f>
        <v>285</v>
      </c>
      <c r="AA19" s="187">
        <f>SUM('8 県南'!M9,'8 県南'!M14,'8 県南'!M24,'8 県南'!M34,'8 県南'!M39,'8 県南'!M44,'8 県南'!M49)</f>
        <v>152</v>
      </c>
      <c r="AB19" s="187">
        <f>SUM('8 県南'!N9,'8 県南'!N14,'8 県南'!N24,'8 県南'!N34,'8 県南'!N39,'8 県南'!N44,'8 県南'!N49)</f>
        <v>125</v>
      </c>
      <c r="AC19" s="183">
        <f>SUM(Q19:AB19)</f>
        <v>2086</v>
      </c>
    </row>
    <row r="20" spans="1:15" ht="15" customHeight="1">
      <c r="A20" s="785"/>
      <c r="B20" s="184" t="s">
        <v>48</v>
      </c>
      <c r="C20" s="729">
        <f>IF('8 県南'!C55="","",'8 県南'!C55)</f>
        <v>239</v>
      </c>
      <c r="D20" s="736">
        <f>IF('8 県南'!D55="","",'8 県南'!D55)</f>
        <v>223</v>
      </c>
      <c r="E20" s="736">
        <f>IF('8 県南'!E55="","",'8 県南'!E55)</f>
        <v>218</v>
      </c>
      <c r="F20" s="736">
        <f>IF('8 県南'!F55="","",'8 県南'!F55)</f>
        <v>224</v>
      </c>
      <c r="G20" s="736">
        <f>IF('8 県南'!G55="","",'8 県南'!G55)</f>
        <v>216</v>
      </c>
      <c r="H20" s="736">
        <f>IF('8 県南'!H55="","",'8 県南'!H55)</f>
        <v>223</v>
      </c>
      <c r="I20" s="736">
        <f>IF('8 県南'!I55="","",'8 県南'!I55)</f>
        <v>180</v>
      </c>
      <c r="J20" s="736">
        <f>IF('8 県南'!J55="","",'8 県南'!J55)</f>
        <v>201</v>
      </c>
      <c r="K20" s="736">
        <f>IF('8 県南'!K55="","",'8 県南'!K55)</f>
        <v>216</v>
      </c>
      <c r="L20" s="772">
        <f>IF('8 県南'!L55="","",'8 県南'!L55)</f>
        <v>177</v>
      </c>
      <c r="M20" s="736">
        <f>IF('8 県南'!M55="","",'8 県南'!M55)</f>
        <v>201</v>
      </c>
      <c r="N20" s="736">
        <f>IF('8 県南'!N55="","",'8 県南'!N55)</f>
        <v>185</v>
      </c>
      <c r="O20" s="227">
        <f t="shared" si="0"/>
        <v>2503</v>
      </c>
    </row>
    <row r="21" spans="1:15" ht="15" customHeight="1">
      <c r="A21" s="785"/>
      <c r="B21" s="184" t="s">
        <v>49</v>
      </c>
      <c r="C21" s="729">
        <f>IF('8 県南'!C56="","",'8 県南'!C56)</f>
        <v>189</v>
      </c>
      <c r="D21" s="736">
        <f>IF('8 県南'!D56="","",'8 県南'!D56)</f>
        <v>231</v>
      </c>
      <c r="E21" s="736">
        <f>IF('8 県南'!E56="","",'8 県南'!E56)</f>
        <v>217</v>
      </c>
      <c r="F21" s="736">
        <f>IF('8 県南'!F56="","",'8 県南'!F56)</f>
        <v>157</v>
      </c>
      <c r="G21" s="736">
        <f>IF('8 県南'!G56="","",'8 県南'!G56)</f>
        <v>139</v>
      </c>
      <c r="H21" s="736">
        <f>IF('8 県南'!H56="","",'8 県南'!H56)</f>
        <v>221</v>
      </c>
      <c r="I21" s="736">
        <f>IF('8 県南'!I56="","",'8 県南'!I56)</f>
        <v>281</v>
      </c>
      <c r="J21" s="736">
        <f>IF('8 県南'!J56="","",'8 県南'!J56)</f>
        <v>173</v>
      </c>
      <c r="K21" s="736">
        <f>IF('8 県南'!K56="","",'8 県南'!K56)</f>
        <v>235</v>
      </c>
      <c r="L21" s="772">
        <f>IF('8 県南'!L56="","",'8 県南'!L56)</f>
        <v>231</v>
      </c>
      <c r="M21" s="736">
        <f>IF('8 県南'!M56="","",'8 県南'!M56)</f>
        <v>148</v>
      </c>
      <c r="N21" s="736">
        <f>IF('8 県南'!N56="","",'8 県南'!N56)</f>
        <v>55</v>
      </c>
      <c r="O21" s="227">
        <f t="shared" si="0"/>
        <v>2277</v>
      </c>
    </row>
    <row r="22" spans="1:15" ht="15" customHeight="1">
      <c r="A22" s="58"/>
      <c r="B22" s="184" t="s">
        <v>71</v>
      </c>
      <c r="C22" s="729">
        <f>IF('8 県南'!C57="","",'8 県南'!C57)</f>
        <v>0</v>
      </c>
      <c r="D22" s="736">
        <f>IF('8 県南'!D57="","",'8 県南'!D57)</f>
        <v>2</v>
      </c>
      <c r="E22" s="736">
        <f>IF('8 県南'!E57="","",'8 県南'!E57)</f>
        <v>0</v>
      </c>
      <c r="F22" s="736">
        <f>IF('8 県南'!F57="","",'8 県南'!F57)</f>
        <v>0</v>
      </c>
      <c r="G22" s="736">
        <f>IF('8 県南'!G57="","",'8 県南'!G57)</f>
        <v>0</v>
      </c>
      <c r="H22" s="736">
        <f>IF('8 県南'!H57="","",'8 県南'!H57)</f>
        <v>3</v>
      </c>
      <c r="I22" s="736">
        <f>IF('8 県南'!I57="","",'8 県南'!I57)</f>
        <v>2</v>
      </c>
      <c r="J22" s="736">
        <f>IF('8 県南'!J57="","",'8 県南'!J57)</f>
        <v>1</v>
      </c>
      <c r="K22" s="736">
        <f>IF('8 県南'!K57="","",'8 県南'!K57)</f>
        <v>0</v>
      </c>
      <c r="L22" s="772">
        <f>IF('8 県南'!L57="","",'8 県南'!L57)</f>
        <v>0</v>
      </c>
      <c r="M22" s="736">
        <f>IF('8 県南'!M57="","",'8 県南'!M57)</f>
        <v>0</v>
      </c>
      <c r="N22" s="736">
        <f>IF('8 県南'!N57="","",'8 県南'!N57)</f>
        <v>0</v>
      </c>
      <c r="O22" s="227">
        <f t="shared" si="0"/>
        <v>8</v>
      </c>
    </row>
    <row r="23" spans="1:15" ht="15" customHeight="1" thickBot="1">
      <c r="A23" s="58"/>
      <c r="B23" s="188" t="s">
        <v>50</v>
      </c>
      <c r="C23" s="730">
        <f>IF('8 県南'!C58="","",'8 県南'!C58)</f>
        <v>135</v>
      </c>
      <c r="D23" s="737">
        <f>IF('8 県南'!D58="","",'8 県南'!D58)</f>
        <v>108</v>
      </c>
      <c r="E23" s="737">
        <f>IF('8 県南'!E58="","",'8 県南'!E58)</f>
        <v>101</v>
      </c>
      <c r="F23" s="737">
        <f>IF('8 県南'!F58="","",'8 県南'!F58)</f>
        <v>196</v>
      </c>
      <c r="G23" s="737">
        <f>IF('8 県南'!G58="","",'8 県南'!G58)</f>
        <v>106</v>
      </c>
      <c r="H23" s="737">
        <f>IF('8 県南'!H58="","",'8 県南'!H58)</f>
        <v>106</v>
      </c>
      <c r="I23" s="737">
        <f>IF('8 県南'!I58="","",'8 県南'!I58)</f>
        <v>101</v>
      </c>
      <c r="J23" s="737">
        <f>IF('8 県南'!J58="","",'8 県南'!J58)</f>
        <v>78</v>
      </c>
      <c r="K23" s="737">
        <f>IF('8 県南'!K58="","",'8 県南'!K58)</f>
        <v>147</v>
      </c>
      <c r="L23" s="773">
        <f>IF('8 県南'!L58="","",'8 県南'!L58)</f>
        <v>359</v>
      </c>
      <c r="M23" s="737">
        <f>IF('8 県南'!M58="","",'8 県南'!M58)</f>
        <v>83</v>
      </c>
      <c r="N23" s="737">
        <f>IF('8 県南'!N58="","",'8 県南'!N58)</f>
        <v>97</v>
      </c>
      <c r="O23" s="228">
        <f t="shared" si="0"/>
        <v>1617</v>
      </c>
    </row>
    <row r="24" spans="1:29" ht="15" customHeight="1" thickTop="1">
      <c r="A24" s="784" t="s">
        <v>54</v>
      </c>
      <c r="B24" s="182" t="s">
        <v>47</v>
      </c>
      <c r="C24" s="731">
        <f>IF('9 県西'!C39="","",'9 県西'!C39)</f>
        <v>170</v>
      </c>
      <c r="D24" s="317">
        <f>IF('9 県西'!D39="","",'9 県西'!D39)</f>
        <v>170</v>
      </c>
      <c r="E24" s="317">
        <f>IF('9 県西'!E39="","",'9 県西'!E39)</f>
        <v>173</v>
      </c>
      <c r="F24" s="317">
        <f>IF('9 県西'!F39="","",'9 県西'!F39)</f>
        <v>169</v>
      </c>
      <c r="G24" s="317">
        <f>IF('9 県西'!G39="","",'9 県西'!G39)</f>
        <v>161</v>
      </c>
      <c r="H24" s="317">
        <f>IF('9 県西'!H39="","",'9 県西'!H39)</f>
        <v>184</v>
      </c>
      <c r="I24" s="317">
        <f>IF('9 県西'!I39="","",'9 県西'!I39)</f>
        <v>150</v>
      </c>
      <c r="J24" s="317">
        <f>IF('9 県西'!J39="","",'9 県西'!J39)</f>
        <v>208</v>
      </c>
      <c r="K24" s="317">
        <f>IF('9 県西'!K39="","",'9 県西'!K39)</f>
        <v>177</v>
      </c>
      <c r="L24" s="672">
        <f>IF('9 県西'!L39="","",'9 県西'!L39)</f>
        <v>102</v>
      </c>
      <c r="M24" s="317">
        <f>IF('9 県西'!M39="","",'9 県西'!M39)</f>
        <v>170</v>
      </c>
      <c r="N24" s="317">
        <f>IF('9 県西'!N39="","",'9 県西'!N39)</f>
        <v>147</v>
      </c>
      <c r="O24" s="226">
        <f t="shared" si="0"/>
        <v>1981</v>
      </c>
      <c r="Q24" s="187">
        <f>SUM('9 県西'!C9,'9 県西'!C14,'9 県西'!C19,'9 県西'!C24,'9 県西'!C29,'9 県西'!C34)</f>
        <v>131</v>
      </c>
      <c r="R24" s="187">
        <f>SUM('9 県西'!D9,'9 県西'!D14,'9 県西'!D19,'9 県西'!D24,'9 県西'!D29,'9 県西'!D34)</f>
        <v>116</v>
      </c>
      <c r="S24" s="187">
        <f>SUM('9 県西'!E9,'9 県西'!E14,'9 県西'!E19,'9 県西'!E24,'9 県西'!E29,'9 県西'!E34)</f>
        <v>129</v>
      </c>
      <c r="T24" s="187">
        <f>SUM('9 県西'!F9,'9 県西'!F14,'9 県西'!F19,'9 県西'!F24,'9 県西'!F29,'9 県西'!F34)</f>
        <v>124</v>
      </c>
      <c r="U24" s="187">
        <f>SUM('9 県西'!G9,'9 県西'!G14,'9 県西'!G19,'9 県西'!G24,'9 県西'!G29,'9 県西'!G34)</f>
        <v>87</v>
      </c>
      <c r="V24" s="187">
        <f>SUM('9 県西'!H9,'9 県西'!H14,'9 県西'!H19,'9 県西'!H24,'9 県西'!H29,'9 県西'!H34)</f>
        <v>113</v>
      </c>
      <c r="W24" s="187">
        <f>SUM('9 県西'!I9,'9 県西'!I14,'9 県西'!I19,'9 県西'!I24,'9 県西'!I29,'9 県西'!I34)</f>
        <v>106</v>
      </c>
      <c r="X24" s="187">
        <f>SUM('9 県西'!J9,'9 県西'!J14,'9 県西'!J19,'9 県西'!J24,'9 県西'!J29,'9 県西'!J34)</f>
        <v>141</v>
      </c>
      <c r="Y24" s="187">
        <f>SUM('9 県西'!K9,'9 県西'!K14,'9 県西'!K19,'9 県西'!K24,'9 県西'!K29,'9 県西'!K34)</f>
        <v>95</v>
      </c>
      <c r="Z24" s="187">
        <f>SUM('9 県西'!L9,'9 県西'!L14,'9 県西'!L19,'9 県西'!L24,'9 県西'!L29,'9 県西'!L34)</f>
        <v>68</v>
      </c>
      <c r="AA24" s="187">
        <f>SUM('9 県西'!M9,'9 県西'!M14,'9 県西'!M19,'9 県西'!M24,'9 県西'!M29,'9 県西'!M34)</f>
        <v>109</v>
      </c>
      <c r="AB24" s="187">
        <f>SUM('9 県西'!N9,'9 県西'!N14,'9 県西'!N19,'9 県西'!N24,'9 県西'!N29,'9 県西'!N34)</f>
        <v>102</v>
      </c>
      <c r="AC24" s="183">
        <f>SUM(Q24:AB24)</f>
        <v>1321</v>
      </c>
    </row>
    <row r="25" spans="1:15" ht="15" customHeight="1">
      <c r="A25" s="785"/>
      <c r="B25" s="184" t="s">
        <v>48</v>
      </c>
      <c r="C25" s="729">
        <f>IF('9 県西'!C40="","",'9 県西'!C40)</f>
        <v>97</v>
      </c>
      <c r="D25" s="736">
        <f>IF('9 県西'!D40="","",'9 県西'!D40)</f>
        <v>89</v>
      </c>
      <c r="E25" s="736">
        <f>IF('9 県西'!E40="","",'9 県西'!E40)</f>
        <v>111</v>
      </c>
      <c r="F25" s="736">
        <f>IF('9 県西'!F40="","",'9 県西'!F40)</f>
        <v>97</v>
      </c>
      <c r="G25" s="736">
        <f>IF('9 県西'!G40="","",'9 県西'!G40)</f>
        <v>94</v>
      </c>
      <c r="H25" s="736">
        <f>IF('9 県西'!H40="","",'9 県西'!H40)</f>
        <v>122</v>
      </c>
      <c r="I25" s="736">
        <f>IF('9 県西'!I40="","",'9 県西'!I40)</f>
        <v>100</v>
      </c>
      <c r="J25" s="736">
        <f>IF('9 県西'!J40="","",'9 県西'!J40)</f>
        <v>93</v>
      </c>
      <c r="K25" s="736">
        <f>IF('9 県西'!K40="","",'9 県西'!K40)</f>
        <v>103</v>
      </c>
      <c r="L25" s="772">
        <f>IF('9 県西'!L40="","",'9 県西'!L40)</f>
        <v>70</v>
      </c>
      <c r="M25" s="736">
        <f>IF('9 県西'!M40="","",'9 県西'!M40)</f>
        <v>101</v>
      </c>
      <c r="N25" s="736">
        <f>IF('9 県西'!N40="","",'9 県西'!N40)</f>
        <v>84</v>
      </c>
      <c r="O25" s="227">
        <f t="shared" si="0"/>
        <v>1161</v>
      </c>
    </row>
    <row r="26" spans="1:15" ht="15" customHeight="1">
      <c r="A26" s="785"/>
      <c r="B26" s="184" t="s">
        <v>49</v>
      </c>
      <c r="C26" s="729">
        <f>IF('9 県西'!C41="","",'9 県西'!C41)</f>
        <v>37</v>
      </c>
      <c r="D26" s="736">
        <f>IF('9 県西'!D41="","",'9 県西'!D41)</f>
        <v>63</v>
      </c>
      <c r="E26" s="736">
        <f>IF('9 県西'!E41="","",'9 県西'!E41)</f>
        <v>34</v>
      </c>
      <c r="F26" s="736">
        <f>IF('9 県西'!F41="","",'9 県西'!F41)</f>
        <v>28</v>
      </c>
      <c r="G26" s="736">
        <f>IF('9 県西'!G41="","",'9 県西'!G41)</f>
        <v>39</v>
      </c>
      <c r="H26" s="736">
        <f>IF('9 県西'!H41="","",'9 県西'!H41)</f>
        <v>32</v>
      </c>
      <c r="I26" s="736">
        <f>IF('9 県西'!I41="","",'9 県西'!I41)</f>
        <v>22</v>
      </c>
      <c r="J26" s="736">
        <f>IF('9 県西'!J41="","",'9 県西'!J41)</f>
        <v>79</v>
      </c>
      <c r="K26" s="736">
        <f>IF('9 県西'!K41="","",'9 県西'!K41)</f>
        <v>39</v>
      </c>
      <c r="L26" s="772">
        <f>IF('9 県西'!L41="","",'9 県西'!L41)</f>
        <v>1</v>
      </c>
      <c r="M26" s="736">
        <f>IF('9 県西'!M41="","",'9 県西'!M41)</f>
        <v>32</v>
      </c>
      <c r="N26" s="736">
        <f>IF('9 県西'!N41="","",'9 県西'!N41)</f>
        <v>20</v>
      </c>
      <c r="O26" s="227">
        <f t="shared" si="0"/>
        <v>426</v>
      </c>
    </row>
    <row r="27" spans="1:15" ht="15" customHeight="1">
      <c r="A27" s="58"/>
      <c r="B27" s="184" t="s">
        <v>71</v>
      </c>
      <c r="C27" s="729">
        <f>IF('9 県西'!C42="","",'9 県西'!C42)</f>
        <v>1</v>
      </c>
      <c r="D27" s="736">
        <f>IF('9 県西'!D42="","",'9 県西'!D42)</f>
        <v>0</v>
      </c>
      <c r="E27" s="736">
        <f>IF('9 県西'!E42="","",'9 県西'!E42)</f>
        <v>0</v>
      </c>
      <c r="F27" s="736">
        <f>IF('9 県西'!F42="","",'9 県西'!F42)</f>
        <v>0</v>
      </c>
      <c r="G27" s="736">
        <f>IF('9 県西'!G42="","",'9 県西'!G42)</f>
        <v>0</v>
      </c>
      <c r="H27" s="736">
        <f>IF('9 県西'!H42="","",'9 県西'!H42)</f>
        <v>0</v>
      </c>
      <c r="I27" s="736">
        <f>IF('9 県西'!I42="","",'9 県西'!I42)</f>
        <v>0</v>
      </c>
      <c r="J27" s="736">
        <f>IF('9 県西'!J42="","",'9 県西'!J42)</f>
        <v>0</v>
      </c>
      <c r="K27" s="736">
        <f>IF('9 県西'!K42="","",'9 県西'!K42)</f>
        <v>0</v>
      </c>
      <c r="L27" s="772">
        <f>IF('9 県西'!L42="","",'9 県西'!L42)</f>
        <v>0</v>
      </c>
      <c r="M27" s="736">
        <f>IF('9 県西'!M42="","",'9 県西'!M42)</f>
        <v>0</v>
      </c>
      <c r="N27" s="736">
        <f>IF('9 県西'!N42="","",'9 県西'!N42)</f>
        <v>0</v>
      </c>
      <c r="O27" s="227">
        <f t="shared" si="0"/>
        <v>1</v>
      </c>
    </row>
    <row r="28" spans="1:15" ht="15" customHeight="1" thickBot="1">
      <c r="A28" s="59"/>
      <c r="B28" s="185" t="s">
        <v>50</v>
      </c>
      <c r="C28" s="730">
        <f>IF('9 県西'!C43="","",'9 県西'!C43)</f>
        <v>35</v>
      </c>
      <c r="D28" s="737">
        <f>IF('9 県西'!D43="","",'9 県西'!D43)</f>
        <v>18</v>
      </c>
      <c r="E28" s="737">
        <f>IF('9 県西'!E43="","",'9 県西'!E43)</f>
        <v>28</v>
      </c>
      <c r="F28" s="737">
        <f>IF('9 県西'!F43="","",'9 県西'!F43)</f>
        <v>44</v>
      </c>
      <c r="G28" s="737">
        <f>IF('9 県西'!G43="","",'9 県西'!G43)</f>
        <v>28</v>
      </c>
      <c r="H28" s="737">
        <f>IF('9 県西'!H43="","",'9 県西'!H43)</f>
        <v>30</v>
      </c>
      <c r="I28" s="737">
        <f>IF('9 県西'!I43="","",'9 県西'!I43)</f>
        <v>28</v>
      </c>
      <c r="J28" s="737">
        <f>IF('9 県西'!J43="","",'9 県西'!J43)</f>
        <v>36</v>
      </c>
      <c r="K28" s="737">
        <f>IF('9 県西'!K43="","",'9 県西'!K43)</f>
        <v>35</v>
      </c>
      <c r="L28" s="773">
        <f>IF('9 県西'!L43="","",'9 県西'!L43)</f>
        <v>31</v>
      </c>
      <c r="M28" s="737">
        <f>IF('9 県西'!M43="","",'9 県西'!M43)</f>
        <v>37</v>
      </c>
      <c r="N28" s="737">
        <f>IF('9 県西'!N43="","",'9 県西'!N43)</f>
        <v>43</v>
      </c>
      <c r="O28" s="229">
        <f t="shared" si="0"/>
        <v>393</v>
      </c>
    </row>
    <row r="29" spans="1:29" ht="15" customHeight="1" thickTop="1">
      <c r="A29" s="784" t="s">
        <v>45</v>
      </c>
      <c r="B29" s="182" t="s">
        <v>47</v>
      </c>
      <c r="C29" s="278">
        <f>IF(C4="","",C24+C19+C14+C9+C4)</f>
        <v>1226</v>
      </c>
      <c r="D29" s="309">
        <f aca="true" t="shared" si="1" ref="D29:N29">IF(D4="","",D24+D19+D14+D9+D4)</f>
        <v>1304</v>
      </c>
      <c r="E29" s="309">
        <f t="shared" si="1"/>
        <v>1196</v>
      </c>
      <c r="F29" s="309">
        <f t="shared" si="1"/>
        <v>1259</v>
      </c>
      <c r="G29" s="309">
        <f t="shared" si="1"/>
        <v>1092</v>
      </c>
      <c r="H29" s="309">
        <f t="shared" si="1"/>
        <v>1530</v>
      </c>
      <c r="I29" s="309">
        <f t="shared" si="1"/>
        <v>1278</v>
      </c>
      <c r="J29" s="309">
        <f t="shared" si="1"/>
        <v>1200</v>
      </c>
      <c r="K29" s="309">
        <f t="shared" si="1"/>
        <v>1194</v>
      </c>
      <c r="L29" s="673">
        <f t="shared" si="1"/>
        <v>1306</v>
      </c>
      <c r="M29" s="309">
        <f t="shared" si="1"/>
        <v>1059</v>
      </c>
      <c r="N29" s="309">
        <f t="shared" si="1"/>
        <v>1014</v>
      </c>
      <c r="O29" s="226">
        <f>SUM(C29:N29)</f>
        <v>14658</v>
      </c>
      <c r="Q29" s="187">
        <f>SUM(Q4,Q9,Q14,Q19,Q24)</f>
        <v>511</v>
      </c>
      <c r="R29" s="187">
        <f aca="true" t="shared" si="2" ref="R29:AB29">SUM(R4,R9,R14,R19,R24)</f>
        <v>467</v>
      </c>
      <c r="S29" s="187">
        <f t="shared" si="2"/>
        <v>494</v>
      </c>
      <c r="T29" s="187">
        <f t="shared" si="2"/>
        <v>444</v>
      </c>
      <c r="U29" s="187">
        <f t="shared" si="2"/>
        <v>413</v>
      </c>
      <c r="V29" s="187">
        <f t="shared" si="2"/>
        <v>538</v>
      </c>
      <c r="W29" s="187">
        <f t="shared" si="2"/>
        <v>578</v>
      </c>
      <c r="X29" s="187">
        <f t="shared" si="2"/>
        <v>535</v>
      </c>
      <c r="Y29" s="187">
        <f t="shared" si="2"/>
        <v>431</v>
      </c>
      <c r="Z29" s="187">
        <f t="shared" si="2"/>
        <v>490</v>
      </c>
      <c r="AA29" s="187">
        <f t="shared" si="2"/>
        <v>453</v>
      </c>
      <c r="AB29" s="187">
        <f t="shared" si="2"/>
        <v>460</v>
      </c>
      <c r="AC29" s="183">
        <f>SUM(Q29:AB29)</f>
        <v>5814</v>
      </c>
    </row>
    <row r="30" spans="1:15" ht="15" customHeight="1">
      <c r="A30" s="785"/>
      <c r="B30" s="184" t="s">
        <v>48</v>
      </c>
      <c r="C30" s="733">
        <f>IF(C5="","",C25+C20+C15+C10+C5)</f>
        <v>558</v>
      </c>
      <c r="D30" s="543">
        <f aca="true" t="shared" si="3" ref="D30:N30">IF(D5="","",D25+D20+D15+D10+D5)</f>
        <v>578</v>
      </c>
      <c r="E30" s="543">
        <f t="shared" si="3"/>
        <v>607</v>
      </c>
      <c r="F30" s="543">
        <f t="shared" si="3"/>
        <v>587</v>
      </c>
      <c r="G30" s="543">
        <f t="shared" si="3"/>
        <v>540</v>
      </c>
      <c r="H30" s="543">
        <f t="shared" si="3"/>
        <v>664</v>
      </c>
      <c r="I30" s="543">
        <f t="shared" si="3"/>
        <v>539</v>
      </c>
      <c r="J30" s="543">
        <f t="shared" si="3"/>
        <v>526</v>
      </c>
      <c r="K30" s="543">
        <f t="shared" si="3"/>
        <v>544</v>
      </c>
      <c r="L30" s="717">
        <f t="shared" si="3"/>
        <v>429</v>
      </c>
      <c r="M30" s="543">
        <f t="shared" si="3"/>
        <v>531</v>
      </c>
      <c r="N30" s="543">
        <f t="shared" si="3"/>
        <v>518</v>
      </c>
      <c r="O30" s="227">
        <f>SUM(C30:N30)</f>
        <v>6621</v>
      </c>
    </row>
    <row r="31" spans="1:15" ht="15" customHeight="1">
      <c r="A31" s="785"/>
      <c r="B31" s="184" t="s">
        <v>49</v>
      </c>
      <c r="C31" s="734">
        <f>IF(C4="","",C6+C11+C16+C21+C26)</f>
        <v>379</v>
      </c>
      <c r="D31" s="739">
        <f aca="true" t="shared" si="4" ref="D31:N31">IF(D4="","",D6+D11+D16+D21+D26)</f>
        <v>461</v>
      </c>
      <c r="E31" s="739">
        <f t="shared" si="4"/>
        <v>384</v>
      </c>
      <c r="F31" s="739">
        <f t="shared" si="4"/>
        <v>357</v>
      </c>
      <c r="G31" s="739">
        <f t="shared" si="4"/>
        <v>348</v>
      </c>
      <c r="H31" s="739">
        <f t="shared" si="4"/>
        <v>557</v>
      </c>
      <c r="I31" s="739">
        <f t="shared" si="4"/>
        <v>510</v>
      </c>
      <c r="J31" s="739">
        <f t="shared" si="4"/>
        <v>473</v>
      </c>
      <c r="K31" s="739">
        <f t="shared" si="4"/>
        <v>406</v>
      </c>
      <c r="L31" s="775">
        <f t="shared" si="4"/>
        <v>429</v>
      </c>
      <c r="M31" s="739">
        <f t="shared" si="4"/>
        <v>344</v>
      </c>
      <c r="N31" s="739">
        <f t="shared" si="4"/>
        <v>235</v>
      </c>
      <c r="O31" s="227">
        <f>SUM(C31:N31)</f>
        <v>4883</v>
      </c>
    </row>
    <row r="32" spans="1:15" ht="15" customHeight="1">
      <c r="A32" s="58"/>
      <c r="B32" s="184" t="s">
        <v>71</v>
      </c>
      <c r="C32" s="734">
        <f>IF(C4="","",C7+C12+C17+C22+C27)</f>
        <v>2</v>
      </c>
      <c r="D32" s="739">
        <f aca="true" t="shared" si="5" ref="D32:N32">IF(D4="","",D7+D12+D17+D22+D27)</f>
        <v>2</v>
      </c>
      <c r="E32" s="739">
        <f t="shared" si="5"/>
        <v>0</v>
      </c>
      <c r="F32" s="739">
        <f t="shared" si="5"/>
        <v>5</v>
      </c>
      <c r="G32" s="739">
        <f t="shared" si="5"/>
        <v>0</v>
      </c>
      <c r="H32" s="739">
        <f t="shared" si="5"/>
        <v>12</v>
      </c>
      <c r="I32" s="739">
        <f t="shared" si="5"/>
        <v>4</v>
      </c>
      <c r="J32" s="739">
        <f t="shared" si="5"/>
        <v>1</v>
      </c>
      <c r="K32" s="739">
        <f t="shared" si="5"/>
        <v>2</v>
      </c>
      <c r="L32" s="775">
        <f t="shared" si="5"/>
        <v>0</v>
      </c>
      <c r="M32" s="739">
        <f t="shared" si="5"/>
        <v>1</v>
      </c>
      <c r="N32" s="739">
        <f t="shared" si="5"/>
        <v>1</v>
      </c>
      <c r="O32" s="227">
        <f>SUM(C32:N32)</f>
        <v>30</v>
      </c>
    </row>
    <row r="33" spans="1:15" ht="15" customHeight="1" thickBot="1">
      <c r="A33" s="60"/>
      <c r="B33" s="189" t="s">
        <v>50</v>
      </c>
      <c r="C33" s="735">
        <f>IF(C8="","",C28+C23+C18+C13+C8)</f>
        <v>287</v>
      </c>
      <c r="D33" s="544">
        <f aca="true" t="shared" si="6" ref="D33:N33">IF(D8="","",D28+D23+D18+D13+D8)</f>
        <v>263</v>
      </c>
      <c r="E33" s="544">
        <f t="shared" si="6"/>
        <v>205</v>
      </c>
      <c r="F33" s="544">
        <f t="shared" si="6"/>
        <v>310</v>
      </c>
      <c r="G33" s="544">
        <f t="shared" si="6"/>
        <v>204</v>
      </c>
      <c r="H33" s="544">
        <f t="shared" si="6"/>
        <v>297</v>
      </c>
      <c r="I33" s="544">
        <f t="shared" si="6"/>
        <v>225</v>
      </c>
      <c r="J33" s="544">
        <f t="shared" si="6"/>
        <v>200</v>
      </c>
      <c r="K33" s="544">
        <f t="shared" si="6"/>
        <v>242</v>
      </c>
      <c r="L33" s="776">
        <f t="shared" si="6"/>
        <v>448</v>
      </c>
      <c r="M33" s="544">
        <f t="shared" si="6"/>
        <v>183</v>
      </c>
      <c r="N33" s="544">
        <f t="shared" si="6"/>
        <v>260</v>
      </c>
      <c r="O33" s="231">
        <f>SUM(C33:N33)</f>
        <v>3124</v>
      </c>
    </row>
    <row r="34" spans="1:15" ht="13.5" customHeight="1">
      <c r="A34" s="180"/>
      <c r="B34" s="180"/>
      <c r="C34" s="180"/>
      <c r="D34" s="180"/>
      <c r="E34" s="180"/>
      <c r="F34" s="180"/>
      <c r="G34" s="180"/>
      <c r="H34" s="180"/>
      <c r="I34" s="180"/>
      <c r="J34" s="180"/>
      <c r="K34" s="180"/>
      <c r="L34" s="777"/>
      <c r="M34" s="180"/>
      <c r="N34" s="180"/>
      <c r="O34" s="180"/>
    </row>
    <row r="35" spans="1:15" s="296" customFormat="1" ht="13.5" customHeight="1">
      <c r="A35" s="293" t="s">
        <v>183</v>
      </c>
      <c r="B35" s="118"/>
      <c r="C35" s="294">
        <f>IF(Q29=0,"",Q29)</f>
        <v>511</v>
      </c>
      <c r="D35" s="294">
        <f>IF(R29=0,"",R29)</f>
        <v>467</v>
      </c>
      <c r="E35" s="294">
        <f>IF(S29=0,"",S29)</f>
        <v>494</v>
      </c>
      <c r="F35" s="294">
        <f>IF(T29=0,"",T29)</f>
        <v>444</v>
      </c>
      <c r="G35" s="294">
        <f>IF(U29=0,"",U29)</f>
        <v>413</v>
      </c>
      <c r="H35" s="294">
        <f aca="true" t="shared" si="7" ref="H35:N35">IF(V29=0,"",V29)</f>
        <v>538</v>
      </c>
      <c r="I35" s="294">
        <f t="shared" si="7"/>
        <v>578</v>
      </c>
      <c r="J35" s="294">
        <f t="shared" si="7"/>
        <v>535</v>
      </c>
      <c r="K35" s="294">
        <f t="shared" si="7"/>
        <v>431</v>
      </c>
      <c r="L35" s="778">
        <f>IF(Z29=0,"",Z29)</f>
        <v>490</v>
      </c>
      <c r="M35" s="294">
        <f t="shared" si="7"/>
        <v>453</v>
      </c>
      <c r="N35" s="294">
        <f t="shared" si="7"/>
        <v>460</v>
      </c>
      <c r="O35" s="295">
        <f>SUM(C35:N35)</f>
        <v>5814</v>
      </c>
    </row>
    <row r="36" spans="1:15" ht="14.25">
      <c r="A36" s="180"/>
      <c r="B36" s="61" t="s">
        <v>190</v>
      </c>
      <c r="C36" s="62"/>
      <c r="D36" s="62"/>
      <c r="E36" s="62"/>
      <c r="F36" s="62"/>
      <c r="G36" s="62"/>
      <c r="H36" s="62"/>
      <c r="I36" s="62"/>
      <c r="J36" s="190"/>
      <c r="K36" s="240"/>
      <c r="L36" s="779"/>
      <c r="M36" s="132"/>
      <c r="N36" s="132"/>
      <c r="O36" s="250" t="s">
        <v>141</v>
      </c>
    </row>
    <row r="39" ht="13.5"/>
    <row r="40" ht="13.5"/>
    <row r="43" ht="13.5"/>
    <row r="44" ht="13.5"/>
  </sheetData>
  <sheetProtection/>
  <mergeCells count="5">
    <mergeCell ref="A19:A21"/>
    <mergeCell ref="A24:A26"/>
    <mergeCell ref="A29:A31"/>
    <mergeCell ref="A9:A11"/>
    <mergeCell ref="A14:A16"/>
  </mergeCells>
  <printOptions horizontalCentered="1"/>
  <pageMargins left="0.7480314960629921" right="0.7480314960629921" top="0.7874015748031497" bottom="0.984251968503937" header="0.5118110236220472" footer="0.5118110236220472"/>
  <pageSetup fitToHeight="1" fitToWidth="1" horizontalDpi="600" verticalDpi="600" orientation="landscape" paperSize="9" scale="93"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O83"/>
  <sheetViews>
    <sheetView view="pageBreakPre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3.125" style="123" customWidth="1"/>
    <col min="2" max="2" width="10.625" style="123" customWidth="1"/>
    <col min="3" max="15" width="9.00390625" style="123" customWidth="1"/>
    <col min="16" max="16384" width="9.00390625" style="123" customWidth="1"/>
  </cols>
  <sheetData>
    <row r="1" spans="1:15" ht="17.25">
      <c r="A1" s="257"/>
      <c r="B1" s="63" t="s">
        <v>46</v>
      </c>
      <c r="C1" s="63" t="s">
        <v>188</v>
      </c>
      <c r="D1" s="63"/>
      <c r="E1" s="63"/>
      <c r="F1" s="63"/>
      <c r="G1" s="63" t="s">
        <v>207</v>
      </c>
      <c r="H1" s="63"/>
      <c r="I1" s="122"/>
      <c r="J1" s="122"/>
      <c r="K1" s="122"/>
      <c r="L1" s="122"/>
      <c r="M1" s="122"/>
      <c r="N1" s="122"/>
      <c r="O1" s="122"/>
    </row>
    <row r="2" spans="1:15" ht="14.25" thickBot="1">
      <c r="A2" s="122"/>
      <c r="B2" s="122"/>
      <c r="C2" s="122"/>
      <c r="D2" s="122"/>
      <c r="E2" s="122"/>
      <c r="F2" s="122"/>
      <c r="G2" s="122"/>
      <c r="H2" s="122"/>
      <c r="I2" s="122"/>
      <c r="J2" s="122"/>
      <c r="K2" s="122"/>
      <c r="L2" s="122"/>
      <c r="M2" s="122"/>
      <c r="N2" s="122"/>
      <c r="O2" s="298" t="s">
        <v>0</v>
      </c>
    </row>
    <row r="3" spans="1:15" ht="21.75" customHeight="1" thickBot="1">
      <c r="A3" s="64" t="s">
        <v>109</v>
      </c>
      <c r="B3" s="65" t="s">
        <v>44</v>
      </c>
      <c r="C3" s="689" t="s">
        <v>1</v>
      </c>
      <c r="D3" s="66" t="s">
        <v>2</v>
      </c>
      <c r="E3" s="66" t="s">
        <v>3</v>
      </c>
      <c r="F3" s="66" t="s">
        <v>4</v>
      </c>
      <c r="G3" s="66" t="s">
        <v>5</v>
      </c>
      <c r="H3" s="66" t="s">
        <v>6</v>
      </c>
      <c r="I3" s="66" t="s">
        <v>7</v>
      </c>
      <c r="J3" s="66" t="s">
        <v>8</v>
      </c>
      <c r="K3" s="66" t="s">
        <v>9</v>
      </c>
      <c r="L3" s="66" t="s">
        <v>10</v>
      </c>
      <c r="M3" s="66" t="s">
        <v>11</v>
      </c>
      <c r="N3" s="67" t="s">
        <v>12</v>
      </c>
      <c r="O3" s="68" t="s">
        <v>45</v>
      </c>
    </row>
    <row r="4" spans="1:15" ht="15" customHeight="1" thickTop="1">
      <c r="A4" s="69"/>
      <c r="B4" s="124" t="s">
        <v>47</v>
      </c>
      <c r="C4" s="753">
        <v>22</v>
      </c>
      <c r="D4" s="318">
        <v>63</v>
      </c>
      <c r="E4" s="318">
        <v>37</v>
      </c>
      <c r="F4" s="318">
        <v>39</v>
      </c>
      <c r="G4" s="318">
        <v>65</v>
      </c>
      <c r="H4" s="318">
        <v>71</v>
      </c>
      <c r="I4" s="318">
        <v>41</v>
      </c>
      <c r="J4" s="318">
        <v>63</v>
      </c>
      <c r="K4" s="318">
        <v>23</v>
      </c>
      <c r="L4" s="318">
        <v>33</v>
      </c>
      <c r="M4" s="671">
        <v>61</v>
      </c>
      <c r="N4" s="671">
        <v>35</v>
      </c>
      <c r="O4" s="217">
        <f>SUM(C4:N4)</f>
        <v>553</v>
      </c>
    </row>
    <row r="5" spans="1:15" ht="15" customHeight="1">
      <c r="A5" s="70"/>
      <c r="B5" s="125" t="s">
        <v>48</v>
      </c>
      <c r="C5" s="751">
        <v>14</v>
      </c>
      <c r="D5" s="307">
        <v>27</v>
      </c>
      <c r="E5" s="275">
        <v>22</v>
      </c>
      <c r="F5" s="275">
        <v>31</v>
      </c>
      <c r="G5" s="275">
        <v>21</v>
      </c>
      <c r="H5" s="275">
        <v>41</v>
      </c>
      <c r="I5" s="275">
        <v>27</v>
      </c>
      <c r="J5" s="275">
        <v>28</v>
      </c>
      <c r="K5" s="275">
        <v>18</v>
      </c>
      <c r="L5" s="275">
        <v>20</v>
      </c>
      <c r="M5" s="275">
        <v>25</v>
      </c>
      <c r="N5" s="275">
        <v>30</v>
      </c>
      <c r="O5" s="301">
        <f>SUM(C5:N5)</f>
        <v>304</v>
      </c>
    </row>
    <row r="6" spans="1:15" ht="15" customHeight="1">
      <c r="A6" s="71" t="s">
        <v>77</v>
      </c>
      <c r="B6" s="125" t="s">
        <v>49</v>
      </c>
      <c r="C6" s="754">
        <v>0</v>
      </c>
      <c r="D6" s="307">
        <v>24</v>
      </c>
      <c r="E6" s="364">
        <v>10</v>
      </c>
      <c r="F6" s="275">
        <v>4</v>
      </c>
      <c r="G6" s="275">
        <v>43</v>
      </c>
      <c r="H6" s="275">
        <v>19</v>
      </c>
      <c r="I6" s="275">
        <v>6</v>
      </c>
      <c r="J6" s="275">
        <v>31</v>
      </c>
      <c r="K6" s="275">
        <v>0</v>
      </c>
      <c r="L6" s="275">
        <v>6</v>
      </c>
      <c r="M6" s="275">
        <v>20</v>
      </c>
      <c r="N6" s="275">
        <v>0</v>
      </c>
      <c r="O6" s="218">
        <f aca="true" t="shared" si="0" ref="O6:O28">SUM(C6:N6)</f>
        <v>163</v>
      </c>
    </row>
    <row r="7" spans="1:15" ht="15" customHeight="1">
      <c r="A7" s="72"/>
      <c r="B7" s="125" t="s">
        <v>71</v>
      </c>
      <c r="C7" s="751">
        <v>0</v>
      </c>
      <c r="D7" s="307">
        <v>0</v>
      </c>
      <c r="E7" s="275">
        <v>0</v>
      </c>
      <c r="F7" s="275">
        <v>0</v>
      </c>
      <c r="G7" s="275">
        <v>0</v>
      </c>
      <c r="H7" s="275">
        <v>0</v>
      </c>
      <c r="I7" s="275">
        <v>0</v>
      </c>
      <c r="J7" s="275">
        <v>0</v>
      </c>
      <c r="K7" s="275">
        <v>0</v>
      </c>
      <c r="L7" s="275">
        <v>0</v>
      </c>
      <c r="M7" s="275">
        <v>0</v>
      </c>
      <c r="N7" s="275">
        <v>1</v>
      </c>
      <c r="O7" s="218">
        <f t="shared" si="0"/>
        <v>1</v>
      </c>
    </row>
    <row r="8" spans="1:15" ht="15" customHeight="1" thickBot="1">
      <c r="A8" s="73"/>
      <c r="B8" s="127" t="s">
        <v>50</v>
      </c>
      <c r="C8" s="755">
        <v>8</v>
      </c>
      <c r="D8" s="307">
        <v>12</v>
      </c>
      <c r="E8" s="275">
        <v>5</v>
      </c>
      <c r="F8" s="275">
        <v>4</v>
      </c>
      <c r="G8" s="275">
        <v>1</v>
      </c>
      <c r="H8" s="275">
        <v>11</v>
      </c>
      <c r="I8" s="275">
        <v>8</v>
      </c>
      <c r="J8" s="275">
        <v>4</v>
      </c>
      <c r="K8" s="275">
        <v>5</v>
      </c>
      <c r="L8" s="275">
        <v>7</v>
      </c>
      <c r="M8" s="275">
        <v>16</v>
      </c>
      <c r="N8" s="275">
        <v>4</v>
      </c>
      <c r="O8" s="218">
        <f>SUM(C8:N8)</f>
        <v>85</v>
      </c>
    </row>
    <row r="9" spans="1:15" ht="15" customHeight="1" thickTop="1">
      <c r="A9" s="786" t="s">
        <v>56</v>
      </c>
      <c r="B9" s="129" t="s">
        <v>47</v>
      </c>
      <c r="C9" s="750">
        <v>15</v>
      </c>
      <c r="D9" s="318">
        <v>9</v>
      </c>
      <c r="E9" s="318">
        <v>9</v>
      </c>
      <c r="F9" s="318">
        <v>5</v>
      </c>
      <c r="G9" s="318">
        <v>26</v>
      </c>
      <c r="H9" s="318">
        <v>29</v>
      </c>
      <c r="I9" s="318">
        <v>17</v>
      </c>
      <c r="J9" s="318">
        <v>9</v>
      </c>
      <c r="K9" s="318">
        <v>11</v>
      </c>
      <c r="L9" s="318">
        <v>3</v>
      </c>
      <c r="M9" s="671">
        <v>17</v>
      </c>
      <c r="N9" s="671">
        <v>6</v>
      </c>
      <c r="O9" s="217">
        <f t="shared" si="0"/>
        <v>156</v>
      </c>
    </row>
    <row r="10" spans="1:15" ht="15" customHeight="1">
      <c r="A10" s="787"/>
      <c r="B10" s="125" t="s">
        <v>48</v>
      </c>
      <c r="C10" s="751">
        <v>11</v>
      </c>
      <c r="D10" s="307">
        <v>9</v>
      </c>
      <c r="E10" s="275">
        <v>9</v>
      </c>
      <c r="F10" s="275">
        <v>5</v>
      </c>
      <c r="G10" s="275">
        <v>7</v>
      </c>
      <c r="H10" s="275">
        <v>9</v>
      </c>
      <c r="I10" s="275">
        <v>11</v>
      </c>
      <c r="J10" s="275">
        <v>9</v>
      </c>
      <c r="K10" s="275">
        <v>8</v>
      </c>
      <c r="L10" s="275">
        <v>3</v>
      </c>
      <c r="M10" s="275">
        <v>17</v>
      </c>
      <c r="N10" s="275">
        <v>6</v>
      </c>
      <c r="O10" s="218">
        <f t="shared" si="0"/>
        <v>104</v>
      </c>
    </row>
    <row r="11" spans="1:15" ht="15" customHeight="1">
      <c r="A11" s="787"/>
      <c r="B11" s="125" t="s">
        <v>49</v>
      </c>
      <c r="C11" s="751">
        <v>0</v>
      </c>
      <c r="D11" s="307">
        <v>0</v>
      </c>
      <c r="E11" s="275">
        <v>0</v>
      </c>
      <c r="F11" s="275">
        <v>0</v>
      </c>
      <c r="G11" s="275">
        <v>18</v>
      </c>
      <c r="H11" s="275">
        <v>14</v>
      </c>
      <c r="I11" s="275">
        <v>6</v>
      </c>
      <c r="J11" s="275">
        <v>0</v>
      </c>
      <c r="K11" s="275">
        <v>0</v>
      </c>
      <c r="L11" s="275">
        <v>0</v>
      </c>
      <c r="M11" s="275">
        <v>0</v>
      </c>
      <c r="N11" s="275">
        <v>0</v>
      </c>
      <c r="O11" s="218">
        <f t="shared" si="0"/>
        <v>38</v>
      </c>
    </row>
    <row r="12" spans="1:15" ht="15" customHeight="1">
      <c r="A12" s="72"/>
      <c r="B12" s="125" t="s">
        <v>71</v>
      </c>
      <c r="C12" s="751">
        <v>0</v>
      </c>
      <c r="D12" s="307">
        <v>0</v>
      </c>
      <c r="E12" s="275">
        <v>0</v>
      </c>
      <c r="F12" s="275">
        <v>0</v>
      </c>
      <c r="G12" s="275">
        <v>0</v>
      </c>
      <c r="H12" s="275">
        <v>0</v>
      </c>
      <c r="I12" s="275">
        <v>0</v>
      </c>
      <c r="J12" s="275">
        <v>0</v>
      </c>
      <c r="K12" s="275">
        <v>1</v>
      </c>
      <c r="L12" s="275">
        <v>0</v>
      </c>
      <c r="M12" s="275">
        <v>0</v>
      </c>
      <c r="N12" s="275">
        <v>0</v>
      </c>
      <c r="O12" s="218">
        <f t="shared" si="0"/>
        <v>1</v>
      </c>
    </row>
    <row r="13" spans="1:15" ht="15" customHeight="1" thickBot="1">
      <c r="A13" s="72"/>
      <c r="B13" s="127" t="s">
        <v>50</v>
      </c>
      <c r="C13" s="755">
        <v>4</v>
      </c>
      <c r="D13" s="307">
        <v>0</v>
      </c>
      <c r="E13" s="275">
        <v>0</v>
      </c>
      <c r="F13" s="275">
        <v>0</v>
      </c>
      <c r="G13" s="275">
        <v>1</v>
      </c>
      <c r="H13" s="275">
        <v>6</v>
      </c>
      <c r="I13" s="275">
        <v>0</v>
      </c>
      <c r="J13" s="275">
        <v>0</v>
      </c>
      <c r="K13" s="275">
        <v>2</v>
      </c>
      <c r="L13" s="275">
        <v>0</v>
      </c>
      <c r="M13" s="275">
        <v>0</v>
      </c>
      <c r="N13" s="275">
        <v>0</v>
      </c>
      <c r="O13" s="219">
        <f t="shared" si="0"/>
        <v>13</v>
      </c>
    </row>
    <row r="14" spans="1:15" ht="15" customHeight="1" thickTop="1">
      <c r="A14" s="786" t="s">
        <v>133</v>
      </c>
      <c r="B14" s="129" t="s">
        <v>47</v>
      </c>
      <c r="C14" s="750">
        <v>6</v>
      </c>
      <c r="D14" s="318">
        <v>2</v>
      </c>
      <c r="E14" s="318">
        <v>21</v>
      </c>
      <c r="F14" s="318">
        <v>5</v>
      </c>
      <c r="G14" s="318">
        <v>17</v>
      </c>
      <c r="H14" s="318">
        <v>4</v>
      </c>
      <c r="I14" s="318">
        <v>3</v>
      </c>
      <c r="J14" s="318">
        <v>3</v>
      </c>
      <c r="K14" s="318">
        <v>4</v>
      </c>
      <c r="L14" s="318">
        <v>6</v>
      </c>
      <c r="M14" s="671">
        <v>2</v>
      </c>
      <c r="N14" s="671">
        <v>4</v>
      </c>
      <c r="O14" s="217">
        <f t="shared" si="0"/>
        <v>77</v>
      </c>
    </row>
    <row r="15" spans="1:15" ht="15" customHeight="1">
      <c r="A15" s="787"/>
      <c r="B15" s="125" t="s">
        <v>48</v>
      </c>
      <c r="C15" s="751">
        <v>2</v>
      </c>
      <c r="D15" s="307">
        <v>2</v>
      </c>
      <c r="E15" s="275">
        <v>9</v>
      </c>
      <c r="F15" s="275">
        <v>5</v>
      </c>
      <c r="G15" s="275">
        <v>5</v>
      </c>
      <c r="H15" s="275">
        <v>4</v>
      </c>
      <c r="I15" s="275">
        <v>3</v>
      </c>
      <c r="J15" s="275">
        <v>3</v>
      </c>
      <c r="K15" s="275">
        <v>4</v>
      </c>
      <c r="L15" s="275">
        <v>4</v>
      </c>
      <c r="M15" s="275">
        <v>2</v>
      </c>
      <c r="N15" s="275">
        <v>4</v>
      </c>
      <c r="O15" s="218">
        <f t="shared" si="0"/>
        <v>47</v>
      </c>
    </row>
    <row r="16" spans="1:15" ht="15" customHeight="1">
      <c r="A16" s="787"/>
      <c r="B16" s="125" t="s">
        <v>49</v>
      </c>
      <c r="C16" s="751">
        <v>0</v>
      </c>
      <c r="D16" s="307">
        <v>0</v>
      </c>
      <c r="E16" s="275">
        <v>12</v>
      </c>
      <c r="F16" s="275">
        <v>0</v>
      </c>
      <c r="G16" s="275">
        <v>12</v>
      </c>
      <c r="H16" s="275">
        <v>0</v>
      </c>
      <c r="I16" s="275">
        <v>0</v>
      </c>
      <c r="J16" s="275">
        <v>0</v>
      </c>
      <c r="K16" s="275">
        <v>0</v>
      </c>
      <c r="L16" s="275">
        <v>0</v>
      </c>
      <c r="M16" s="275">
        <v>0</v>
      </c>
      <c r="N16" s="275">
        <v>0</v>
      </c>
      <c r="O16" s="218">
        <f t="shared" si="0"/>
        <v>24</v>
      </c>
    </row>
    <row r="17" spans="1:15" ht="15" customHeight="1">
      <c r="A17" s="72"/>
      <c r="B17" s="125" t="s">
        <v>71</v>
      </c>
      <c r="C17" s="751">
        <v>0</v>
      </c>
      <c r="D17" s="307">
        <v>0</v>
      </c>
      <c r="E17" s="275">
        <v>0</v>
      </c>
      <c r="F17" s="275">
        <v>0</v>
      </c>
      <c r="G17" s="275">
        <v>0</v>
      </c>
      <c r="H17" s="275">
        <v>0</v>
      </c>
      <c r="I17" s="275">
        <v>0</v>
      </c>
      <c r="J17" s="275">
        <v>0</v>
      </c>
      <c r="K17" s="275">
        <v>0</v>
      </c>
      <c r="L17" s="275">
        <v>0</v>
      </c>
      <c r="M17" s="275">
        <v>0</v>
      </c>
      <c r="N17" s="275">
        <v>0</v>
      </c>
      <c r="O17" s="218">
        <f t="shared" si="0"/>
        <v>0</v>
      </c>
    </row>
    <row r="18" spans="1:15" ht="15" customHeight="1" thickBot="1">
      <c r="A18" s="72"/>
      <c r="B18" s="130" t="s">
        <v>50</v>
      </c>
      <c r="C18" s="755">
        <v>4</v>
      </c>
      <c r="D18" s="307">
        <v>0</v>
      </c>
      <c r="E18" s="275">
        <v>0</v>
      </c>
      <c r="F18" s="275">
        <v>0</v>
      </c>
      <c r="G18" s="275">
        <v>0</v>
      </c>
      <c r="H18" s="275">
        <v>0</v>
      </c>
      <c r="I18" s="275">
        <v>0</v>
      </c>
      <c r="J18" s="275">
        <v>0</v>
      </c>
      <c r="K18" s="275">
        <v>0</v>
      </c>
      <c r="L18" s="275">
        <v>2</v>
      </c>
      <c r="M18" s="275">
        <v>0</v>
      </c>
      <c r="N18" s="275">
        <v>0</v>
      </c>
      <c r="O18" s="219">
        <f t="shared" si="0"/>
        <v>6</v>
      </c>
    </row>
    <row r="19" spans="1:15" ht="15" customHeight="1" thickTop="1">
      <c r="A19" s="786" t="s">
        <v>55</v>
      </c>
      <c r="B19" s="124" t="s">
        <v>47</v>
      </c>
      <c r="C19" s="750">
        <v>24</v>
      </c>
      <c r="D19" s="318">
        <v>13</v>
      </c>
      <c r="E19" s="318">
        <v>28</v>
      </c>
      <c r="F19" s="318">
        <v>5</v>
      </c>
      <c r="G19" s="318">
        <v>15</v>
      </c>
      <c r="H19" s="318">
        <v>18</v>
      </c>
      <c r="I19" s="318">
        <v>12</v>
      </c>
      <c r="J19" s="318">
        <v>7</v>
      </c>
      <c r="K19" s="318">
        <v>38</v>
      </c>
      <c r="L19" s="318">
        <v>5</v>
      </c>
      <c r="M19" s="671">
        <v>6</v>
      </c>
      <c r="N19" s="671">
        <v>10</v>
      </c>
      <c r="O19" s="217">
        <f t="shared" si="0"/>
        <v>181</v>
      </c>
    </row>
    <row r="20" spans="1:15" ht="15" customHeight="1">
      <c r="A20" s="787"/>
      <c r="B20" s="125" t="s">
        <v>48</v>
      </c>
      <c r="C20" s="751">
        <v>14</v>
      </c>
      <c r="D20" s="307">
        <v>9</v>
      </c>
      <c r="E20" s="275">
        <v>14</v>
      </c>
      <c r="F20" s="275">
        <v>5</v>
      </c>
      <c r="G20" s="275">
        <v>5</v>
      </c>
      <c r="H20" s="275">
        <v>8</v>
      </c>
      <c r="I20" s="275">
        <v>12</v>
      </c>
      <c r="J20" s="275">
        <v>7</v>
      </c>
      <c r="K20" s="275">
        <v>10</v>
      </c>
      <c r="L20" s="275">
        <v>3</v>
      </c>
      <c r="M20" s="275">
        <v>6</v>
      </c>
      <c r="N20" s="275">
        <v>10</v>
      </c>
      <c r="O20" s="218">
        <f t="shared" si="0"/>
        <v>103</v>
      </c>
    </row>
    <row r="21" spans="1:15" ht="15" customHeight="1">
      <c r="A21" s="787"/>
      <c r="B21" s="125" t="s">
        <v>49</v>
      </c>
      <c r="C21" s="751">
        <v>8</v>
      </c>
      <c r="D21" s="307">
        <v>0</v>
      </c>
      <c r="E21" s="275">
        <v>10</v>
      </c>
      <c r="F21" s="275">
        <v>0</v>
      </c>
      <c r="G21" s="275">
        <v>10</v>
      </c>
      <c r="H21" s="275">
        <v>10</v>
      </c>
      <c r="I21" s="275">
        <v>0</v>
      </c>
      <c r="J21" s="275">
        <v>0</v>
      </c>
      <c r="K21" s="275">
        <v>21</v>
      </c>
      <c r="L21" s="275">
        <v>0</v>
      </c>
      <c r="M21" s="275">
        <v>0</v>
      </c>
      <c r="N21" s="275">
        <v>0</v>
      </c>
      <c r="O21" s="218">
        <f t="shared" si="0"/>
        <v>59</v>
      </c>
    </row>
    <row r="22" spans="1:15" ht="15" customHeight="1">
      <c r="A22" s="72"/>
      <c r="B22" s="125" t="s">
        <v>71</v>
      </c>
      <c r="C22" s="751">
        <v>0</v>
      </c>
      <c r="D22" s="307">
        <v>0</v>
      </c>
      <c r="E22" s="275">
        <v>0</v>
      </c>
      <c r="F22" s="275">
        <v>0</v>
      </c>
      <c r="G22" s="275">
        <v>0</v>
      </c>
      <c r="H22" s="275">
        <v>0</v>
      </c>
      <c r="I22" s="275">
        <v>0</v>
      </c>
      <c r="J22" s="275">
        <v>0</v>
      </c>
      <c r="K22" s="275">
        <v>0</v>
      </c>
      <c r="L22" s="275">
        <v>0</v>
      </c>
      <c r="M22" s="275">
        <v>0</v>
      </c>
      <c r="N22" s="275">
        <v>0</v>
      </c>
      <c r="O22" s="218">
        <f t="shared" si="0"/>
        <v>0</v>
      </c>
    </row>
    <row r="23" spans="1:15" ht="15" customHeight="1" thickBot="1">
      <c r="A23" s="73"/>
      <c r="B23" s="127" t="s">
        <v>50</v>
      </c>
      <c r="C23" s="755">
        <v>2</v>
      </c>
      <c r="D23" s="307">
        <v>4</v>
      </c>
      <c r="E23" s="275">
        <v>4</v>
      </c>
      <c r="F23" s="275">
        <v>0</v>
      </c>
      <c r="G23" s="275">
        <v>0</v>
      </c>
      <c r="H23" s="275">
        <v>0</v>
      </c>
      <c r="I23" s="275">
        <v>0</v>
      </c>
      <c r="J23" s="275">
        <v>0</v>
      </c>
      <c r="K23" s="275">
        <v>7</v>
      </c>
      <c r="L23" s="275">
        <v>2</v>
      </c>
      <c r="M23" s="275">
        <v>0</v>
      </c>
      <c r="N23" s="275">
        <v>0</v>
      </c>
      <c r="O23" s="219">
        <f t="shared" si="0"/>
        <v>19</v>
      </c>
    </row>
    <row r="24" spans="1:15" ht="15" customHeight="1" thickTop="1">
      <c r="A24" s="786" t="s">
        <v>78</v>
      </c>
      <c r="B24" s="129" t="s">
        <v>47</v>
      </c>
      <c r="C24" s="756">
        <v>11</v>
      </c>
      <c r="D24" s="318">
        <v>9</v>
      </c>
      <c r="E24" s="318">
        <v>6</v>
      </c>
      <c r="F24" s="318">
        <v>5</v>
      </c>
      <c r="G24" s="318">
        <v>20</v>
      </c>
      <c r="H24" s="318">
        <v>7</v>
      </c>
      <c r="I24" s="318">
        <v>22</v>
      </c>
      <c r="J24" s="318">
        <v>10</v>
      </c>
      <c r="K24" s="318">
        <v>7</v>
      </c>
      <c r="L24" s="318">
        <v>3</v>
      </c>
      <c r="M24" s="671">
        <v>9</v>
      </c>
      <c r="N24" s="671">
        <v>31</v>
      </c>
      <c r="O24" s="217">
        <f t="shared" si="0"/>
        <v>140</v>
      </c>
    </row>
    <row r="25" spans="1:15" ht="15" customHeight="1">
      <c r="A25" s="787"/>
      <c r="B25" s="268" t="s">
        <v>143</v>
      </c>
      <c r="C25" s="757">
        <v>3</v>
      </c>
      <c r="D25" s="307">
        <v>7</v>
      </c>
      <c r="E25" s="275">
        <v>6</v>
      </c>
      <c r="F25" s="275">
        <v>5</v>
      </c>
      <c r="G25" s="275">
        <v>14</v>
      </c>
      <c r="H25" s="275">
        <v>7</v>
      </c>
      <c r="I25" s="275">
        <v>8</v>
      </c>
      <c r="J25" s="275">
        <v>7</v>
      </c>
      <c r="K25" s="275">
        <v>4</v>
      </c>
      <c r="L25" s="275">
        <v>3</v>
      </c>
      <c r="M25" s="275">
        <v>8</v>
      </c>
      <c r="N25" s="275">
        <v>9</v>
      </c>
      <c r="O25" s="218">
        <f t="shared" si="0"/>
        <v>81</v>
      </c>
    </row>
    <row r="26" spans="1:15" ht="15" customHeight="1">
      <c r="A26" s="787"/>
      <c r="B26" s="125" t="s">
        <v>49</v>
      </c>
      <c r="C26" s="757">
        <v>0</v>
      </c>
      <c r="D26" s="307">
        <v>0</v>
      </c>
      <c r="E26" s="275">
        <v>0</v>
      </c>
      <c r="F26" s="275">
        <v>0</v>
      </c>
      <c r="G26" s="275">
        <v>0</v>
      </c>
      <c r="H26" s="275">
        <v>0</v>
      </c>
      <c r="I26" s="275">
        <v>6</v>
      </c>
      <c r="J26" s="275">
        <v>0</v>
      </c>
      <c r="K26" s="275">
        <v>0</v>
      </c>
      <c r="L26" s="275">
        <v>0</v>
      </c>
      <c r="M26" s="275">
        <v>0</v>
      </c>
      <c r="N26" s="275">
        <v>0</v>
      </c>
      <c r="O26" s="218">
        <f t="shared" si="0"/>
        <v>6</v>
      </c>
    </row>
    <row r="27" spans="1:15" ht="15" customHeight="1">
      <c r="A27" s="74"/>
      <c r="B27" s="125" t="s">
        <v>71</v>
      </c>
      <c r="C27" s="757">
        <v>0</v>
      </c>
      <c r="D27" s="307">
        <v>0</v>
      </c>
      <c r="E27" s="275">
        <v>0</v>
      </c>
      <c r="F27" s="275">
        <v>0</v>
      </c>
      <c r="G27" s="275">
        <v>0</v>
      </c>
      <c r="H27" s="275">
        <v>0</v>
      </c>
      <c r="I27" s="275">
        <v>0</v>
      </c>
      <c r="J27" s="275">
        <v>0</v>
      </c>
      <c r="K27" s="275">
        <v>0</v>
      </c>
      <c r="L27" s="275">
        <v>0</v>
      </c>
      <c r="M27" s="275">
        <v>1</v>
      </c>
      <c r="N27" s="275">
        <v>0</v>
      </c>
      <c r="O27" s="218">
        <f t="shared" si="0"/>
        <v>1</v>
      </c>
    </row>
    <row r="28" spans="1:15" ht="15" customHeight="1" thickBot="1">
      <c r="A28" s="73"/>
      <c r="B28" s="127" t="s">
        <v>50</v>
      </c>
      <c r="C28" s="758">
        <v>8</v>
      </c>
      <c r="D28" s="308">
        <v>2</v>
      </c>
      <c r="E28" s="310">
        <v>0</v>
      </c>
      <c r="F28" s="310">
        <v>0</v>
      </c>
      <c r="G28" s="310">
        <v>6</v>
      </c>
      <c r="H28" s="310">
        <v>0</v>
      </c>
      <c r="I28" s="310">
        <v>8</v>
      </c>
      <c r="J28" s="310">
        <v>3</v>
      </c>
      <c r="K28" s="310">
        <v>3</v>
      </c>
      <c r="L28" s="310">
        <v>0</v>
      </c>
      <c r="M28" s="310">
        <v>0</v>
      </c>
      <c r="N28" s="308">
        <v>22</v>
      </c>
      <c r="O28" s="220">
        <f t="shared" si="0"/>
        <v>52</v>
      </c>
    </row>
    <row r="29" spans="1:15" ht="15" customHeight="1" thickTop="1">
      <c r="A29" s="787" t="s">
        <v>45</v>
      </c>
      <c r="B29" s="124" t="s">
        <v>47</v>
      </c>
      <c r="C29" s="740">
        <f aca="true" t="shared" si="1" ref="C29:N33">IF(C4="","",+C24+C19+C14+C9+C4)</f>
        <v>78</v>
      </c>
      <c r="D29" s="318">
        <f t="shared" si="1"/>
        <v>96</v>
      </c>
      <c r="E29" s="318">
        <f t="shared" si="1"/>
        <v>101</v>
      </c>
      <c r="F29" s="318">
        <f t="shared" si="1"/>
        <v>59</v>
      </c>
      <c r="G29" s="318">
        <f t="shared" si="1"/>
        <v>143</v>
      </c>
      <c r="H29" s="318">
        <f t="shared" si="1"/>
        <v>129</v>
      </c>
      <c r="I29" s="318">
        <f t="shared" si="1"/>
        <v>95</v>
      </c>
      <c r="J29" s="318">
        <f t="shared" si="1"/>
        <v>92</v>
      </c>
      <c r="K29" s="318">
        <f t="shared" si="1"/>
        <v>83</v>
      </c>
      <c r="L29" s="318">
        <f t="shared" si="1"/>
        <v>50</v>
      </c>
      <c r="M29" s="671">
        <f t="shared" si="1"/>
        <v>95</v>
      </c>
      <c r="N29" s="671">
        <f t="shared" si="1"/>
        <v>86</v>
      </c>
      <c r="O29" s="287">
        <f>SUM(C29:N29)</f>
        <v>1107</v>
      </c>
    </row>
    <row r="30" spans="1:15" ht="15" customHeight="1">
      <c r="A30" s="787"/>
      <c r="B30" s="125" t="s">
        <v>48</v>
      </c>
      <c r="C30" s="690">
        <f t="shared" si="1"/>
        <v>44</v>
      </c>
      <c r="D30" s="319">
        <f t="shared" si="1"/>
        <v>54</v>
      </c>
      <c r="E30" s="319">
        <f t="shared" si="1"/>
        <v>60</v>
      </c>
      <c r="F30" s="319">
        <f t="shared" si="1"/>
        <v>51</v>
      </c>
      <c r="G30" s="319">
        <f t="shared" si="1"/>
        <v>52</v>
      </c>
      <c r="H30" s="319">
        <f t="shared" si="1"/>
        <v>69</v>
      </c>
      <c r="I30" s="319">
        <f t="shared" si="1"/>
        <v>61</v>
      </c>
      <c r="J30" s="319">
        <f t="shared" si="1"/>
        <v>54</v>
      </c>
      <c r="K30" s="319">
        <f t="shared" si="1"/>
        <v>44</v>
      </c>
      <c r="L30" s="319">
        <f t="shared" si="1"/>
        <v>33</v>
      </c>
      <c r="M30" s="319">
        <f t="shared" si="1"/>
        <v>58</v>
      </c>
      <c r="N30" s="319">
        <f t="shared" si="1"/>
        <v>59</v>
      </c>
      <c r="O30" s="288">
        <f>SUM(C30:N30)</f>
        <v>639</v>
      </c>
    </row>
    <row r="31" spans="1:15" ht="15" customHeight="1">
      <c r="A31" s="787"/>
      <c r="B31" s="125" t="s">
        <v>49</v>
      </c>
      <c r="C31" s="690">
        <f t="shared" si="1"/>
        <v>8</v>
      </c>
      <c r="D31" s="319">
        <f t="shared" si="1"/>
        <v>24</v>
      </c>
      <c r="E31" s="319">
        <f t="shared" si="1"/>
        <v>32</v>
      </c>
      <c r="F31" s="319">
        <f t="shared" si="1"/>
        <v>4</v>
      </c>
      <c r="G31" s="319">
        <f t="shared" si="1"/>
        <v>83</v>
      </c>
      <c r="H31" s="319">
        <f t="shared" si="1"/>
        <v>43</v>
      </c>
      <c r="I31" s="319">
        <f t="shared" si="1"/>
        <v>18</v>
      </c>
      <c r="J31" s="319">
        <f t="shared" si="1"/>
        <v>31</v>
      </c>
      <c r="K31" s="319">
        <f t="shared" si="1"/>
        <v>21</v>
      </c>
      <c r="L31" s="319">
        <f t="shared" si="1"/>
        <v>6</v>
      </c>
      <c r="M31" s="319">
        <f t="shared" si="1"/>
        <v>20</v>
      </c>
      <c r="N31" s="319">
        <f t="shared" si="1"/>
        <v>0</v>
      </c>
      <c r="O31" s="289">
        <f>SUM(C31:N31)</f>
        <v>290</v>
      </c>
    </row>
    <row r="32" spans="1:15" ht="15" customHeight="1">
      <c r="A32" s="72"/>
      <c r="B32" s="125" t="s">
        <v>71</v>
      </c>
      <c r="C32" s="690">
        <f t="shared" si="1"/>
        <v>0</v>
      </c>
      <c r="D32" s="319">
        <f t="shared" si="1"/>
        <v>0</v>
      </c>
      <c r="E32" s="319">
        <f t="shared" si="1"/>
        <v>0</v>
      </c>
      <c r="F32" s="319">
        <f t="shared" si="1"/>
        <v>0</v>
      </c>
      <c r="G32" s="319">
        <f t="shared" si="1"/>
        <v>0</v>
      </c>
      <c r="H32" s="319">
        <f t="shared" si="1"/>
        <v>0</v>
      </c>
      <c r="I32" s="319">
        <f t="shared" si="1"/>
        <v>0</v>
      </c>
      <c r="J32" s="319">
        <f t="shared" si="1"/>
        <v>0</v>
      </c>
      <c r="K32" s="319">
        <f t="shared" si="1"/>
        <v>1</v>
      </c>
      <c r="L32" s="319">
        <f t="shared" si="1"/>
        <v>0</v>
      </c>
      <c r="M32" s="319">
        <f t="shared" si="1"/>
        <v>1</v>
      </c>
      <c r="N32" s="319">
        <f t="shared" si="1"/>
        <v>1</v>
      </c>
      <c r="O32" s="288">
        <f>SUM(C32:N32)</f>
        <v>3</v>
      </c>
    </row>
    <row r="33" spans="1:15" ht="15" customHeight="1" thickBot="1">
      <c r="A33" s="75"/>
      <c r="B33" s="131" t="s">
        <v>50</v>
      </c>
      <c r="C33" s="691">
        <f t="shared" si="1"/>
        <v>26</v>
      </c>
      <c r="D33" s="320">
        <f t="shared" si="1"/>
        <v>18</v>
      </c>
      <c r="E33" s="320">
        <f t="shared" si="1"/>
        <v>9</v>
      </c>
      <c r="F33" s="320">
        <f t="shared" si="1"/>
        <v>4</v>
      </c>
      <c r="G33" s="320">
        <f t="shared" si="1"/>
        <v>8</v>
      </c>
      <c r="H33" s="320">
        <f t="shared" si="1"/>
        <v>17</v>
      </c>
      <c r="I33" s="320">
        <f t="shared" si="1"/>
        <v>16</v>
      </c>
      <c r="J33" s="320">
        <f t="shared" si="1"/>
        <v>7</v>
      </c>
      <c r="K33" s="320">
        <f t="shared" si="1"/>
        <v>17</v>
      </c>
      <c r="L33" s="320">
        <f t="shared" si="1"/>
        <v>11</v>
      </c>
      <c r="M33" s="320">
        <f t="shared" si="1"/>
        <v>16</v>
      </c>
      <c r="N33" s="320">
        <f t="shared" si="1"/>
        <v>26</v>
      </c>
      <c r="O33" s="290">
        <f>SUM(C33:N33)</f>
        <v>175</v>
      </c>
    </row>
    <row r="34" spans="1:15" ht="13.5">
      <c r="A34" s="241"/>
      <c r="B34" s="122"/>
      <c r="C34" s="122"/>
      <c r="D34" s="122"/>
      <c r="E34" s="122"/>
      <c r="F34" s="122"/>
      <c r="G34" s="122"/>
      <c r="H34" s="122"/>
      <c r="I34" s="122"/>
      <c r="J34" s="122"/>
      <c r="K34" s="788" t="s">
        <v>141</v>
      </c>
      <c r="L34" s="788"/>
      <c r="M34" s="788"/>
      <c r="N34" s="788"/>
      <c r="O34" s="788"/>
    </row>
    <row r="35" spans="1:15" ht="13.5">
      <c r="A35" s="122"/>
      <c r="B35" s="122"/>
      <c r="C35" s="122"/>
      <c r="D35" s="122"/>
      <c r="E35" s="122"/>
      <c r="F35" s="122"/>
      <c r="G35" s="122"/>
      <c r="H35" s="122"/>
      <c r="I35" s="122"/>
      <c r="J35" s="122"/>
      <c r="K35" s="122"/>
      <c r="L35" s="122"/>
      <c r="M35" s="122"/>
      <c r="N35" s="122"/>
      <c r="O35" s="122"/>
    </row>
    <row r="36" spans="1:15" ht="13.5">
      <c r="A36" s="122"/>
      <c r="B36" s="122"/>
      <c r="C36" s="122"/>
      <c r="D36" s="122"/>
      <c r="E36" s="122"/>
      <c r="F36" s="122"/>
      <c r="G36" s="122"/>
      <c r="H36" s="122"/>
      <c r="I36" s="122"/>
      <c r="J36" s="122"/>
      <c r="K36" s="122"/>
      <c r="L36" s="122"/>
      <c r="M36" s="122"/>
      <c r="N36" s="122"/>
      <c r="O36" s="122"/>
    </row>
    <row r="37" spans="1:15" ht="13.5">
      <c r="A37" s="122"/>
      <c r="B37" s="122"/>
      <c r="C37" s="122"/>
      <c r="D37" s="122"/>
      <c r="E37" s="122"/>
      <c r="F37" s="122"/>
      <c r="G37" s="122"/>
      <c r="H37" s="122"/>
      <c r="I37" s="122"/>
      <c r="J37" s="122"/>
      <c r="K37" s="122"/>
      <c r="L37" s="122"/>
      <c r="M37" s="122"/>
      <c r="N37" s="122"/>
      <c r="O37" s="122"/>
    </row>
    <row r="38" spans="1:15" ht="13.5">
      <c r="A38" s="122"/>
      <c r="B38" s="122"/>
      <c r="C38" s="122"/>
      <c r="D38" s="122"/>
      <c r="E38" s="122"/>
      <c r="F38" s="122"/>
      <c r="G38" s="122"/>
      <c r="H38" s="122"/>
      <c r="I38" s="122"/>
      <c r="J38" s="122"/>
      <c r="K38" s="122"/>
      <c r="L38" s="122"/>
      <c r="M38" s="122"/>
      <c r="N38" s="122"/>
      <c r="O38" s="122"/>
    </row>
    <row r="39" spans="1:15" ht="13.5">
      <c r="A39" s="122"/>
      <c r="B39" s="122"/>
      <c r="C39" s="122"/>
      <c r="D39" s="122"/>
      <c r="E39" s="122"/>
      <c r="F39" s="122"/>
      <c r="G39" s="122"/>
      <c r="H39" s="122"/>
      <c r="I39" s="122"/>
      <c r="J39" s="122"/>
      <c r="K39" s="122"/>
      <c r="L39" s="122"/>
      <c r="M39" s="122"/>
      <c r="N39" s="122"/>
      <c r="O39" s="122"/>
    </row>
    <row r="40" spans="1:15" ht="13.5">
      <c r="A40" s="122"/>
      <c r="B40" s="122"/>
      <c r="C40" s="122"/>
      <c r="D40" s="122"/>
      <c r="E40" s="122"/>
      <c r="F40" s="122"/>
      <c r="G40" s="122"/>
      <c r="H40" s="122"/>
      <c r="I40" s="122"/>
      <c r="J40" s="122"/>
      <c r="K40" s="122"/>
      <c r="L40" s="122"/>
      <c r="M40" s="122"/>
      <c r="N40" s="122"/>
      <c r="O40" s="122"/>
    </row>
    <row r="41" spans="1:15" ht="13.5">
      <c r="A41" s="122"/>
      <c r="B41" s="122"/>
      <c r="C41" s="122"/>
      <c r="D41" s="122"/>
      <c r="E41" s="122"/>
      <c r="F41" s="122"/>
      <c r="G41" s="122"/>
      <c r="H41" s="122"/>
      <c r="I41" s="122"/>
      <c r="J41" s="122"/>
      <c r="K41" s="122"/>
      <c r="L41" s="122"/>
      <c r="M41" s="122"/>
      <c r="N41" s="122"/>
      <c r="O41" s="122"/>
    </row>
    <row r="42" spans="1:15" ht="13.5">
      <c r="A42" s="122"/>
      <c r="B42" s="122"/>
      <c r="C42" s="122"/>
      <c r="D42" s="122"/>
      <c r="E42" s="122"/>
      <c r="F42" s="122"/>
      <c r="G42" s="122"/>
      <c r="H42" s="122"/>
      <c r="I42" s="122"/>
      <c r="J42" s="122"/>
      <c r="K42" s="122"/>
      <c r="L42" s="122"/>
      <c r="M42" s="122"/>
      <c r="N42" s="122"/>
      <c r="O42" s="122"/>
    </row>
    <row r="43" spans="1:15" ht="13.5">
      <c r="A43" s="122"/>
      <c r="B43" s="122"/>
      <c r="C43" s="122"/>
      <c r="D43" s="122"/>
      <c r="E43" s="122"/>
      <c r="F43" s="122"/>
      <c r="G43" s="122"/>
      <c r="H43" s="122"/>
      <c r="I43" s="122"/>
      <c r="J43" s="122"/>
      <c r="K43" s="122"/>
      <c r="L43" s="122"/>
      <c r="M43" s="122"/>
      <c r="N43" s="122"/>
      <c r="O43" s="122"/>
    </row>
    <row r="44" spans="1:15" ht="13.5">
      <c r="A44" s="122"/>
      <c r="B44" s="122"/>
      <c r="C44" s="122"/>
      <c r="D44" s="122"/>
      <c r="E44" s="122"/>
      <c r="F44" s="122"/>
      <c r="G44" s="122"/>
      <c r="H44" s="122"/>
      <c r="I44" s="122"/>
      <c r="J44" s="122"/>
      <c r="K44" s="122"/>
      <c r="L44" s="122"/>
      <c r="M44" s="122"/>
      <c r="N44" s="122"/>
      <c r="O44" s="122"/>
    </row>
    <row r="45" spans="1:15" ht="13.5">
      <c r="A45" s="122"/>
      <c r="B45" s="122"/>
      <c r="C45" s="122"/>
      <c r="D45" s="122"/>
      <c r="E45" s="122"/>
      <c r="F45" s="122"/>
      <c r="G45" s="122"/>
      <c r="H45" s="122"/>
      <c r="I45" s="122"/>
      <c r="J45" s="122"/>
      <c r="K45" s="122"/>
      <c r="L45" s="122"/>
      <c r="M45" s="122"/>
      <c r="N45" s="122"/>
      <c r="O45" s="122"/>
    </row>
    <row r="46" spans="1:15" ht="13.5">
      <c r="A46" s="122"/>
      <c r="B46" s="122"/>
      <c r="C46" s="122"/>
      <c r="D46" s="122"/>
      <c r="E46" s="122"/>
      <c r="F46" s="122"/>
      <c r="G46" s="122"/>
      <c r="H46" s="122"/>
      <c r="I46" s="122"/>
      <c r="J46" s="122"/>
      <c r="K46" s="122"/>
      <c r="L46" s="122"/>
      <c r="M46" s="122"/>
      <c r="N46" s="122"/>
      <c r="O46" s="122"/>
    </row>
    <row r="47" spans="1:15" ht="13.5">
      <c r="A47" s="122"/>
      <c r="B47" s="122"/>
      <c r="C47" s="122"/>
      <c r="D47" s="122"/>
      <c r="E47" s="122"/>
      <c r="F47" s="122"/>
      <c r="G47" s="122"/>
      <c r="H47" s="122"/>
      <c r="I47" s="122"/>
      <c r="J47" s="122"/>
      <c r="K47" s="122"/>
      <c r="L47" s="122"/>
      <c r="M47" s="122"/>
      <c r="N47" s="122"/>
      <c r="O47" s="122"/>
    </row>
    <row r="48" spans="1:15" ht="13.5">
      <c r="A48" s="122"/>
      <c r="B48" s="122"/>
      <c r="C48" s="122"/>
      <c r="D48" s="122"/>
      <c r="E48" s="122"/>
      <c r="F48" s="122"/>
      <c r="G48" s="122"/>
      <c r="H48" s="122"/>
      <c r="I48" s="122"/>
      <c r="J48" s="122"/>
      <c r="K48" s="122"/>
      <c r="L48" s="122"/>
      <c r="M48" s="122"/>
      <c r="N48" s="122"/>
      <c r="O48" s="122"/>
    </row>
    <row r="49" spans="1:15" ht="13.5">
      <c r="A49" s="122"/>
      <c r="B49" s="122"/>
      <c r="C49" s="122"/>
      <c r="D49" s="122"/>
      <c r="E49" s="122"/>
      <c r="F49" s="122"/>
      <c r="G49" s="122"/>
      <c r="H49" s="122"/>
      <c r="I49" s="122"/>
      <c r="J49" s="122"/>
      <c r="K49" s="122"/>
      <c r="L49" s="122"/>
      <c r="M49" s="122"/>
      <c r="N49" s="122"/>
      <c r="O49" s="122"/>
    </row>
    <row r="50" spans="1:15" ht="13.5">
      <c r="A50" s="122"/>
      <c r="B50" s="122"/>
      <c r="C50" s="122"/>
      <c r="D50" s="122"/>
      <c r="E50" s="122"/>
      <c r="F50" s="122"/>
      <c r="G50" s="122"/>
      <c r="H50" s="122"/>
      <c r="I50" s="122"/>
      <c r="J50" s="122"/>
      <c r="K50" s="122"/>
      <c r="L50" s="122"/>
      <c r="M50" s="122"/>
      <c r="N50" s="122"/>
      <c r="O50" s="122"/>
    </row>
    <row r="51" spans="1:15" ht="13.5">
      <c r="A51" s="122"/>
      <c r="B51" s="122"/>
      <c r="C51" s="122"/>
      <c r="D51" s="122"/>
      <c r="E51" s="122"/>
      <c r="F51" s="122"/>
      <c r="G51" s="122"/>
      <c r="H51" s="122"/>
      <c r="I51" s="122"/>
      <c r="J51" s="122"/>
      <c r="K51" s="122"/>
      <c r="L51" s="122"/>
      <c r="M51" s="122"/>
      <c r="N51" s="122"/>
      <c r="O51" s="122"/>
    </row>
    <row r="52" spans="1:15" ht="13.5">
      <c r="A52" s="122"/>
      <c r="B52" s="122"/>
      <c r="C52" s="122"/>
      <c r="D52" s="122"/>
      <c r="E52" s="122"/>
      <c r="F52" s="122"/>
      <c r="G52" s="122"/>
      <c r="H52" s="122"/>
      <c r="I52" s="122"/>
      <c r="J52" s="122"/>
      <c r="K52" s="122"/>
      <c r="L52" s="122"/>
      <c r="M52" s="122"/>
      <c r="N52" s="122"/>
      <c r="O52" s="122"/>
    </row>
    <row r="53" spans="1:15" ht="13.5">
      <c r="A53" s="122"/>
      <c r="B53" s="122"/>
      <c r="C53" s="122"/>
      <c r="D53" s="122"/>
      <c r="E53" s="122"/>
      <c r="F53" s="122"/>
      <c r="G53" s="122"/>
      <c r="H53" s="122"/>
      <c r="I53" s="122"/>
      <c r="J53" s="122"/>
      <c r="K53" s="122"/>
      <c r="L53" s="122"/>
      <c r="M53" s="122"/>
      <c r="N53" s="122"/>
      <c r="O53" s="122"/>
    </row>
    <row r="54" spans="1:15" ht="13.5">
      <c r="A54" s="122"/>
      <c r="B54" s="122"/>
      <c r="C54" s="122"/>
      <c r="D54" s="122"/>
      <c r="E54" s="122"/>
      <c r="F54" s="122"/>
      <c r="G54" s="122"/>
      <c r="H54" s="122"/>
      <c r="I54" s="122"/>
      <c r="J54" s="122"/>
      <c r="K54" s="122"/>
      <c r="L54" s="122"/>
      <c r="M54" s="122"/>
      <c r="N54" s="122"/>
      <c r="O54" s="122"/>
    </row>
    <row r="55" spans="1:15" ht="13.5">
      <c r="A55" s="122"/>
      <c r="B55" s="122"/>
      <c r="C55" s="122"/>
      <c r="D55" s="122"/>
      <c r="E55" s="122"/>
      <c r="F55" s="122"/>
      <c r="G55" s="122"/>
      <c r="H55" s="122"/>
      <c r="I55" s="122"/>
      <c r="J55" s="122"/>
      <c r="K55" s="122"/>
      <c r="L55" s="122"/>
      <c r="M55" s="122"/>
      <c r="N55" s="122"/>
      <c r="O55" s="122"/>
    </row>
    <row r="56" spans="1:15" ht="13.5">
      <c r="A56" s="122"/>
      <c r="B56" s="122"/>
      <c r="C56" s="122"/>
      <c r="D56" s="122"/>
      <c r="E56" s="122"/>
      <c r="F56" s="122"/>
      <c r="G56" s="122"/>
      <c r="H56" s="122"/>
      <c r="I56" s="122"/>
      <c r="J56" s="122"/>
      <c r="K56" s="122"/>
      <c r="L56" s="122"/>
      <c r="M56" s="122"/>
      <c r="N56" s="122"/>
      <c r="O56" s="122"/>
    </row>
    <row r="57" spans="1:15" ht="13.5">
      <c r="A57" s="122"/>
      <c r="B57" s="122"/>
      <c r="C57" s="122"/>
      <c r="D57" s="122"/>
      <c r="E57" s="122"/>
      <c r="F57" s="122"/>
      <c r="G57" s="122"/>
      <c r="H57" s="122"/>
      <c r="I57" s="122"/>
      <c r="J57" s="122"/>
      <c r="K57" s="122"/>
      <c r="L57" s="122"/>
      <c r="M57" s="122"/>
      <c r="N57" s="122"/>
      <c r="O57" s="122"/>
    </row>
    <row r="58" spans="1:15" ht="13.5">
      <c r="A58" s="122"/>
      <c r="B58" s="122"/>
      <c r="C58" s="122"/>
      <c r="D58" s="122"/>
      <c r="E58" s="122"/>
      <c r="F58" s="122"/>
      <c r="G58" s="122"/>
      <c r="H58" s="122"/>
      <c r="I58" s="122"/>
      <c r="J58" s="122"/>
      <c r="K58" s="122"/>
      <c r="L58" s="122"/>
      <c r="M58" s="122"/>
      <c r="N58" s="122"/>
      <c r="O58" s="122"/>
    </row>
    <row r="59" spans="1:15" ht="13.5">
      <c r="A59" s="122"/>
      <c r="B59" s="122"/>
      <c r="C59" s="122"/>
      <c r="D59" s="122"/>
      <c r="E59" s="122"/>
      <c r="F59" s="122"/>
      <c r="G59" s="122"/>
      <c r="H59" s="122"/>
      <c r="I59" s="122"/>
      <c r="J59" s="122"/>
      <c r="K59" s="122"/>
      <c r="L59" s="122"/>
      <c r="M59" s="122"/>
      <c r="N59" s="122"/>
      <c r="O59" s="122"/>
    </row>
    <row r="60" spans="1:15" ht="13.5">
      <c r="A60" s="122"/>
      <c r="B60" s="122"/>
      <c r="C60" s="122"/>
      <c r="D60" s="122"/>
      <c r="E60" s="122"/>
      <c r="F60" s="122"/>
      <c r="G60" s="122"/>
      <c r="H60" s="122"/>
      <c r="I60" s="122"/>
      <c r="J60" s="122"/>
      <c r="K60" s="122"/>
      <c r="L60" s="122"/>
      <c r="M60" s="122"/>
      <c r="N60" s="122"/>
      <c r="O60" s="122"/>
    </row>
    <row r="61" spans="1:15" ht="13.5">
      <c r="A61" s="122"/>
      <c r="B61" s="122"/>
      <c r="C61" s="122"/>
      <c r="D61" s="122"/>
      <c r="E61" s="122"/>
      <c r="F61" s="122"/>
      <c r="G61" s="122"/>
      <c r="H61" s="122"/>
      <c r="I61" s="122"/>
      <c r="J61" s="122"/>
      <c r="K61" s="122"/>
      <c r="L61" s="122"/>
      <c r="M61" s="122"/>
      <c r="N61" s="122"/>
      <c r="O61" s="122"/>
    </row>
    <row r="62" spans="1:15" ht="13.5">
      <c r="A62" s="122"/>
      <c r="B62" s="122"/>
      <c r="C62" s="122"/>
      <c r="D62" s="122"/>
      <c r="E62" s="122"/>
      <c r="F62" s="122"/>
      <c r="G62" s="122"/>
      <c r="H62" s="122"/>
      <c r="I62" s="122"/>
      <c r="J62" s="122"/>
      <c r="K62" s="122"/>
      <c r="L62" s="122"/>
      <c r="M62" s="122"/>
      <c r="N62" s="122"/>
      <c r="O62" s="122"/>
    </row>
    <row r="63" spans="1:15" ht="13.5">
      <c r="A63" s="122"/>
      <c r="B63" s="122"/>
      <c r="C63" s="122"/>
      <c r="D63" s="122"/>
      <c r="E63" s="122"/>
      <c r="F63" s="122"/>
      <c r="G63" s="122"/>
      <c r="H63" s="122"/>
      <c r="I63" s="122"/>
      <c r="J63" s="122"/>
      <c r="K63" s="122"/>
      <c r="L63" s="122"/>
      <c r="M63" s="122"/>
      <c r="N63" s="122"/>
      <c r="O63" s="122"/>
    </row>
    <row r="64" spans="1:15" ht="13.5">
      <c r="A64" s="122"/>
      <c r="B64" s="122"/>
      <c r="C64" s="122"/>
      <c r="D64" s="122"/>
      <c r="E64" s="122"/>
      <c r="F64" s="122"/>
      <c r="G64" s="122"/>
      <c r="H64" s="122"/>
      <c r="I64" s="122"/>
      <c r="J64" s="122"/>
      <c r="K64" s="122"/>
      <c r="L64" s="122"/>
      <c r="M64" s="122"/>
      <c r="N64" s="122"/>
      <c r="O64" s="122"/>
    </row>
    <row r="65" spans="1:15" ht="13.5">
      <c r="A65" s="122"/>
      <c r="B65" s="122"/>
      <c r="C65" s="122"/>
      <c r="D65" s="122"/>
      <c r="E65" s="122"/>
      <c r="F65" s="122"/>
      <c r="G65" s="122"/>
      <c r="H65" s="122"/>
      <c r="I65" s="122"/>
      <c r="J65" s="122"/>
      <c r="K65" s="122"/>
      <c r="L65" s="122"/>
      <c r="M65" s="122"/>
      <c r="N65" s="122"/>
      <c r="O65" s="122"/>
    </row>
    <row r="66" spans="1:15" ht="13.5">
      <c r="A66" s="122"/>
      <c r="B66" s="122"/>
      <c r="C66" s="122"/>
      <c r="D66" s="122"/>
      <c r="E66" s="122"/>
      <c r="F66" s="122"/>
      <c r="G66" s="122"/>
      <c r="H66" s="122"/>
      <c r="I66" s="122"/>
      <c r="J66" s="122"/>
      <c r="K66" s="122"/>
      <c r="L66" s="122"/>
      <c r="M66" s="122"/>
      <c r="N66" s="122"/>
      <c r="O66" s="122"/>
    </row>
    <row r="67" spans="1:15" ht="13.5">
      <c r="A67" s="122"/>
      <c r="B67" s="122"/>
      <c r="C67" s="122"/>
      <c r="D67" s="122"/>
      <c r="E67" s="122"/>
      <c r="F67" s="122"/>
      <c r="G67" s="122"/>
      <c r="H67" s="122"/>
      <c r="I67" s="122"/>
      <c r="J67" s="122"/>
      <c r="K67" s="122"/>
      <c r="L67" s="122"/>
      <c r="M67" s="122"/>
      <c r="N67" s="122"/>
      <c r="O67" s="122"/>
    </row>
    <row r="68" spans="1:15" ht="13.5">
      <c r="A68" s="122"/>
      <c r="B68" s="122"/>
      <c r="C68" s="122"/>
      <c r="D68" s="122"/>
      <c r="E68" s="122"/>
      <c r="F68" s="122"/>
      <c r="G68" s="122"/>
      <c r="H68" s="122"/>
      <c r="I68" s="122"/>
      <c r="J68" s="122"/>
      <c r="K68" s="122"/>
      <c r="L68" s="122"/>
      <c r="M68" s="122"/>
      <c r="N68" s="122"/>
      <c r="O68" s="122"/>
    </row>
    <row r="69" spans="1:15" ht="13.5">
      <c r="A69" s="122"/>
      <c r="B69" s="122"/>
      <c r="C69" s="122"/>
      <c r="D69" s="122"/>
      <c r="E69" s="122"/>
      <c r="F69" s="122"/>
      <c r="G69" s="122"/>
      <c r="H69" s="122"/>
      <c r="I69" s="122"/>
      <c r="J69" s="122"/>
      <c r="K69" s="122"/>
      <c r="L69" s="122"/>
      <c r="M69" s="122"/>
      <c r="N69" s="122"/>
      <c r="O69" s="122"/>
    </row>
    <row r="70" spans="1:15" ht="13.5">
      <c r="A70" s="122"/>
      <c r="B70" s="122"/>
      <c r="C70" s="122"/>
      <c r="D70" s="122"/>
      <c r="E70" s="122"/>
      <c r="F70" s="122"/>
      <c r="G70" s="122"/>
      <c r="H70" s="122"/>
      <c r="I70" s="122"/>
      <c r="J70" s="122"/>
      <c r="K70" s="122"/>
      <c r="L70" s="122"/>
      <c r="M70" s="122"/>
      <c r="N70" s="122"/>
      <c r="O70" s="122"/>
    </row>
    <row r="71" spans="1:15" ht="13.5">
      <c r="A71" s="122"/>
      <c r="B71" s="122"/>
      <c r="C71" s="122"/>
      <c r="D71" s="122"/>
      <c r="E71" s="122"/>
      <c r="F71" s="122"/>
      <c r="G71" s="122"/>
      <c r="H71" s="122"/>
      <c r="I71" s="122"/>
      <c r="J71" s="122"/>
      <c r="K71" s="122"/>
      <c r="L71" s="122"/>
      <c r="M71" s="122"/>
      <c r="N71" s="122"/>
      <c r="O71" s="122"/>
    </row>
    <row r="72" spans="1:15" ht="13.5">
      <c r="A72" s="122"/>
      <c r="B72" s="122"/>
      <c r="C72" s="122"/>
      <c r="D72" s="122"/>
      <c r="E72" s="122"/>
      <c r="F72" s="122"/>
      <c r="G72" s="122"/>
      <c r="H72" s="122"/>
      <c r="I72" s="122"/>
      <c r="J72" s="122"/>
      <c r="K72" s="122"/>
      <c r="L72" s="122"/>
      <c r="M72" s="122"/>
      <c r="N72" s="122"/>
      <c r="O72" s="122"/>
    </row>
    <row r="73" spans="1:15" ht="13.5">
      <c r="A73" s="122"/>
      <c r="B73" s="122"/>
      <c r="C73" s="122"/>
      <c r="D73" s="122"/>
      <c r="E73" s="122"/>
      <c r="F73" s="122"/>
      <c r="G73" s="122"/>
      <c r="H73" s="122"/>
      <c r="I73" s="122"/>
      <c r="J73" s="122"/>
      <c r="K73" s="122"/>
      <c r="L73" s="122"/>
      <c r="M73" s="122"/>
      <c r="N73" s="122"/>
      <c r="O73" s="122"/>
    </row>
    <row r="74" spans="1:15" ht="13.5">
      <c r="A74" s="122"/>
      <c r="B74" s="122"/>
      <c r="C74" s="122"/>
      <c r="D74" s="122"/>
      <c r="E74" s="122"/>
      <c r="F74" s="122"/>
      <c r="G74" s="122"/>
      <c r="H74" s="122"/>
      <c r="I74" s="122"/>
      <c r="J74" s="122"/>
      <c r="K74" s="122"/>
      <c r="L74" s="122"/>
      <c r="M74" s="122"/>
      <c r="N74" s="122"/>
      <c r="O74" s="122"/>
    </row>
    <row r="75" spans="1:15" ht="13.5">
      <c r="A75" s="122"/>
      <c r="B75" s="122"/>
      <c r="C75" s="122"/>
      <c r="D75" s="122"/>
      <c r="E75" s="122"/>
      <c r="F75" s="122"/>
      <c r="G75" s="122"/>
      <c r="H75" s="122"/>
      <c r="I75" s="122"/>
      <c r="J75" s="122"/>
      <c r="K75" s="122"/>
      <c r="L75" s="122"/>
      <c r="M75" s="122"/>
      <c r="N75" s="122"/>
      <c r="O75" s="122"/>
    </row>
    <row r="76" spans="1:15" ht="13.5">
      <c r="A76" s="122"/>
      <c r="B76" s="122"/>
      <c r="C76" s="122"/>
      <c r="D76" s="122"/>
      <c r="E76" s="122"/>
      <c r="F76" s="122"/>
      <c r="G76" s="122"/>
      <c r="H76" s="122"/>
      <c r="I76" s="122"/>
      <c r="J76" s="122"/>
      <c r="K76" s="122"/>
      <c r="L76" s="122"/>
      <c r="M76" s="122"/>
      <c r="N76" s="122"/>
      <c r="O76" s="122"/>
    </row>
    <row r="77" spans="1:15" ht="13.5">
      <c r="A77" s="122"/>
      <c r="B77" s="122"/>
      <c r="C77" s="122"/>
      <c r="D77" s="122"/>
      <c r="E77" s="122"/>
      <c r="F77" s="122"/>
      <c r="G77" s="122"/>
      <c r="H77" s="122"/>
      <c r="I77" s="122"/>
      <c r="J77" s="122"/>
      <c r="K77" s="122"/>
      <c r="L77" s="122"/>
      <c r="M77" s="122"/>
      <c r="N77" s="122"/>
      <c r="O77" s="122"/>
    </row>
    <row r="78" spans="1:15" ht="13.5">
      <c r="A78" s="122"/>
      <c r="B78" s="122"/>
      <c r="C78" s="122"/>
      <c r="D78" s="122"/>
      <c r="E78" s="122"/>
      <c r="F78" s="122"/>
      <c r="G78" s="122"/>
      <c r="H78" s="122"/>
      <c r="I78" s="122"/>
      <c r="J78" s="122"/>
      <c r="K78" s="122"/>
      <c r="L78" s="122"/>
      <c r="M78" s="122"/>
      <c r="N78" s="122"/>
      <c r="O78" s="122"/>
    </row>
    <row r="79" spans="1:15" ht="13.5">
      <c r="A79" s="122"/>
      <c r="B79" s="122"/>
      <c r="C79" s="122"/>
      <c r="D79" s="122"/>
      <c r="E79" s="122"/>
      <c r="F79" s="122"/>
      <c r="G79" s="122"/>
      <c r="H79" s="122"/>
      <c r="I79" s="122"/>
      <c r="J79" s="122"/>
      <c r="K79" s="122"/>
      <c r="L79" s="122"/>
      <c r="M79" s="122"/>
      <c r="N79" s="122"/>
      <c r="O79" s="122"/>
    </row>
    <row r="80" spans="1:15" ht="13.5">
      <c r="A80" s="122"/>
      <c r="B80" s="122"/>
      <c r="C80" s="122"/>
      <c r="D80" s="122"/>
      <c r="E80" s="122"/>
      <c r="F80" s="122"/>
      <c r="G80" s="122"/>
      <c r="H80" s="122"/>
      <c r="I80" s="122"/>
      <c r="J80" s="122"/>
      <c r="K80" s="122"/>
      <c r="L80" s="122"/>
      <c r="M80" s="122"/>
      <c r="N80" s="122"/>
      <c r="O80" s="122"/>
    </row>
    <row r="81" spans="1:15" ht="13.5">
      <c r="A81" s="122"/>
      <c r="B81" s="122"/>
      <c r="C81" s="122"/>
      <c r="D81" s="122"/>
      <c r="E81" s="122"/>
      <c r="F81" s="122"/>
      <c r="G81" s="122"/>
      <c r="H81" s="122"/>
      <c r="I81" s="122"/>
      <c r="J81" s="122"/>
      <c r="K81" s="122"/>
      <c r="L81" s="122"/>
      <c r="M81" s="122"/>
      <c r="N81" s="122"/>
      <c r="O81" s="122"/>
    </row>
    <row r="82" spans="1:15" ht="13.5">
      <c r="A82" s="122"/>
      <c r="B82" s="122"/>
      <c r="C82" s="122"/>
      <c r="D82" s="122"/>
      <c r="E82" s="122"/>
      <c r="F82" s="122"/>
      <c r="G82" s="122"/>
      <c r="H82" s="122"/>
      <c r="I82" s="122"/>
      <c r="J82" s="122"/>
      <c r="K82" s="122"/>
      <c r="L82" s="122"/>
      <c r="M82" s="122"/>
      <c r="N82" s="122"/>
      <c r="O82" s="122"/>
    </row>
    <row r="83" spans="1:15" ht="13.5">
      <c r="A83" s="122"/>
      <c r="B83" s="122"/>
      <c r="C83" s="122"/>
      <c r="D83" s="122"/>
      <c r="E83" s="122"/>
      <c r="F83" s="122"/>
      <c r="G83" s="122"/>
      <c r="H83" s="122"/>
      <c r="I83" s="122"/>
      <c r="J83" s="122"/>
      <c r="K83" s="122"/>
      <c r="L83" s="122"/>
      <c r="M83" s="122"/>
      <c r="N83" s="122"/>
      <c r="O83" s="122"/>
    </row>
  </sheetData>
  <sheetProtection/>
  <mergeCells count="6">
    <mergeCell ref="A19:A21"/>
    <mergeCell ref="A14:A16"/>
    <mergeCell ref="A9:A11"/>
    <mergeCell ref="A29:A31"/>
    <mergeCell ref="A24:A26"/>
    <mergeCell ref="K34:O3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4" r:id="rId2"/>
  <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Q58"/>
  <sheetViews>
    <sheetView view="pageBreakPre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3.125" style="123" customWidth="1"/>
    <col min="2" max="2" width="10.625" style="123" customWidth="1"/>
    <col min="3" max="15" width="9.00390625" style="123" customWidth="1"/>
    <col min="16" max="16384" width="9.00390625" style="123" customWidth="1"/>
  </cols>
  <sheetData>
    <row r="1" spans="1:17" ht="17.25">
      <c r="A1" s="256"/>
      <c r="B1" s="76" t="s">
        <v>51</v>
      </c>
      <c r="C1" s="50" t="s">
        <v>189</v>
      </c>
      <c r="D1" s="50"/>
      <c r="E1" s="50"/>
      <c r="F1" s="50"/>
      <c r="G1" s="50" t="s">
        <v>207</v>
      </c>
      <c r="H1" s="50"/>
      <c r="I1" s="132"/>
      <c r="J1" s="132"/>
      <c r="K1" s="132"/>
      <c r="L1" s="132"/>
      <c r="M1" s="132"/>
      <c r="N1" s="132"/>
      <c r="O1" s="132"/>
      <c r="P1" s="133"/>
      <c r="Q1" s="133"/>
    </row>
    <row r="2" spans="1:17" ht="14.25" thickBot="1">
      <c r="A2" s="133"/>
      <c r="B2" s="133"/>
      <c r="C2" s="132"/>
      <c r="D2" s="132"/>
      <c r="E2" s="132"/>
      <c r="F2" s="132"/>
      <c r="G2" s="132"/>
      <c r="H2" s="132"/>
      <c r="I2" s="132"/>
      <c r="J2" s="132"/>
      <c r="K2" s="132"/>
      <c r="L2" s="132"/>
      <c r="M2" s="132"/>
      <c r="N2" s="132"/>
      <c r="O2" s="299" t="s">
        <v>0</v>
      </c>
      <c r="P2" s="133"/>
      <c r="Q2" s="133"/>
    </row>
    <row r="3" spans="1:17" ht="21.75" customHeight="1" thickBot="1">
      <c r="A3" s="77" t="s">
        <v>43</v>
      </c>
      <c r="B3" s="78" t="s">
        <v>44</v>
      </c>
      <c r="C3" s="79" t="s">
        <v>1</v>
      </c>
      <c r="D3" s="80" t="s">
        <v>2</v>
      </c>
      <c r="E3" s="80" t="s">
        <v>3</v>
      </c>
      <c r="F3" s="80" t="s">
        <v>4</v>
      </c>
      <c r="G3" s="80" t="s">
        <v>5</v>
      </c>
      <c r="H3" s="80" t="s">
        <v>6</v>
      </c>
      <c r="I3" s="80" t="s">
        <v>7</v>
      </c>
      <c r="J3" s="80" t="s">
        <v>8</v>
      </c>
      <c r="K3" s="80" t="s">
        <v>9</v>
      </c>
      <c r="L3" s="80" t="s">
        <v>10</v>
      </c>
      <c r="M3" s="80" t="s">
        <v>11</v>
      </c>
      <c r="N3" s="81" t="s">
        <v>12</v>
      </c>
      <c r="O3" s="82" t="s">
        <v>45</v>
      </c>
      <c r="P3" s="133"/>
      <c r="Q3" s="133"/>
    </row>
    <row r="4" spans="1:17" ht="15.75" customHeight="1" thickTop="1">
      <c r="A4" s="590"/>
      <c r="B4" s="136" t="s">
        <v>47</v>
      </c>
      <c r="C4" s="695">
        <v>185</v>
      </c>
      <c r="D4" s="317">
        <v>204</v>
      </c>
      <c r="E4" s="317">
        <v>141</v>
      </c>
      <c r="F4" s="314">
        <v>177</v>
      </c>
      <c r="G4" s="314">
        <v>88</v>
      </c>
      <c r="H4" s="317">
        <v>221</v>
      </c>
      <c r="I4" s="317">
        <v>183</v>
      </c>
      <c r="J4" s="317">
        <v>163</v>
      </c>
      <c r="K4" s="317">
        <v>133</v>
      </c>
      <c r="L4" s="317">
        <v>127</v>
      </c>
      <c r="M4" s="672">
        <v>125</v>
      </c>
      <c r="N4" s="672">
        <v>204</v>
      </c>
      <c r="O4" s="542">
        <f>SUM(C4:N4)</f>
        <v>1951</v>
      </c>
      <c r="P4" s="133"/>
      <c r="Q4" s="133"/>
    </row>
    <row r="5" spans="1:17" ht="15.75" customHeight="1">
      <c r="A5" s="591"/>
      <c r="B5" s="134" t="s">
        <v>48</v>
      </c>
      <c r="C5" s="693">
        <v>60</v>
      </c>
      <c r="D5" s="316">
        <v>66</v>
      </c>
      <c r="E5" s="316">
        <v>76</v>
      </c>
      <c r="F5" s="316">
        <v>67</v>
      </c>
      <c r="G5" s="316">
        <v>47</v>
      </c>
      <c r="H5" s="316">
        <v>109</v>
      </c>
      <c r="I5" s="316">
        <v>53</v>
      </c>
      <c r="J5" s="316">
        <v>60</v>
      </c>
      <c r="K5" s="316">
        <v>64</v>
      </c>
      <c r="L5" s="316">
        <v>39</v>
      </c>
      <c r="M5" s="316">
        <v>60</v>
      </c>
      <c r="N5" s="316">
        <v>64</v>
      </c>
      <c r="O5" s="227">
        <f>SUM(C5:N5)</f>
        <v>765</v>
      </c>
      <c r="P5" s="133"/>
      <c r="Q5" s="133"/>
    </row>
    <row r="6" spans="1:17" ht="15.75" customHeight="1">
      <c r="A6" s="592" t="s">
        <v>110</v>
      </c>
      <c r="B6" s="134" t="s">
        <v>49</v>
      </c>
      <c r="C6" s="693">
        <v>76</v>
      </c>
      <c r="D6" s="316">
        <v>46</v>
      </c>
      <c r="E6" s="126">
        <v>23</v>
      </c>
      <c r="F6" s="126">
        <v>72</v>
      </c>
      <c r="G6" s="126">
        <v>22</v>
      </c>
      <c r="H6" s="126">
        <v>71</v>
      </c>
      <c r="I6" s="126">
        <v>103</v>
      </c>
      <c r="J6" s="126">
        <v>76</v>
      </c>
      <c r="K6" s="126">
        <v>59</v>
      </c>
      <c r="L6" s="126">
        <v>68</v>
      </c>
      <c r="M6" s="126">
        <v>43</v>
      </c>
      <c r="N6" s="126">
        <v>79</v>
      </c>
      <c r="O6" s="227">
        <f>SUM(C6:N6)</f>
        <v>738</v>
      </c>
      <c r="P6" s="133"/>
      <c r="Q6" s="133"/>
    </row>
    <row r="7" spans="1:17" ht="15.75" customHeight="1">
      <c r="A7" s="592"/>
      <c r="B7" s="134" t="s">
        <v>71</v>
      </c>
      <c r="C7" s="693">
        <v>0</v>
      </c>
      <c r="D7" s="316">
        <v>0</v>
      </c>
      <c r="E7" s="126">
        <v>0</v>
      </c>
      <c r="F7" s="126">
        <v>0</v>
      </c>
      <c r="G7" s="126">
        <v>0</v>
      </c>
      <c r="H7" s="126">
        <v>2</v>
      </c>
      <c r="I7" s="126">
        <v>2</v>
      </c>
      <c r="J7" s="126">
        <v>0</v>
      </c>
      <c r="K7" s="126">
        <v>0</v>
      </c>
      <c r="L7" s="126">
        <v>0</v>
      </c>
      <c r="M7" s="126">
        <v>0</v>
      </c>
      <c r="N7" s="126">
        <v>0</v>
      </c>
      <c r="O7" s="227">
        <f>SUM(C7:N7)</f>
        <v>4</v>
      </c>
      <c r="P7" s="133"/>
      <c r="Q7" s="133"/>
    </row>
    <row r="8" spans="1:17" ht="15.75" customHeight="1" thickBot="1">
      <c r="A8" s="592"/>
      <c r="B8" s="135" t="s">
        <v>50</v>
      </c>
      <c r="C8" s="694">
        <v>49</v>
      </c>
      <c r="D8" s="700">
        <v>92</v>
      </c>
      <c r="E8" s="128">
        <v>42</v>
      </c>
      <c r="F8" s="128">
        <v>38</v>
      </c>
      <c r="G8" s="128">
        <v>19</v>
      </c>
      <c r="H8" s="128">
        <v>39</v>
      </c>
      <c r="I8" s="128">
        <v>25</v>
      </c>
      <c r="J8" s="128">
        <v>27</v>
      </c>
      <c r="K8" s="128">
        <v>10</v>
      </c>
      <c r="L8" s="128">
        <v>20</v>
      </c>
      <c r="M8" s="128">
        <v>22</v>
      </c>
      <c r="N8" s="128">
        <v>61</v>
      </c>
      <c r="O8" s="229">
        <f>SUM(C8:N8)</f>
        <v>444</v>
      </c>
      <c r="P8" s="133"/>
      <c r="Q8" s="133"/>
    </row>
    <row r="9" spans="1:17" ht="15.75" customHeight="1" thickTop="1">
      <c r="A9" s="791" t="s">
        <v>134</v>
      </c>
      <c r="B9" s="136" t="s">
        <v>47</v>
      </c>
      <c r="C9" s="695">
        <v>30</v>
      </c>
      <c r="D9" s="317">
        <v>31</v>
      </c>
      <c r="E9" s="317">
        <v>12</v>
      </c>
      <c r="F9" s="317">
        <v>39</v>
      </c>
      <c r="G9" s="317">
        <v>17</v>
      </c>
      <c r="H9" s="317">
        <v>44</v>
      </c>
      <c r="I9" s="317">
        <v>44</v>
      </c>
      <c r="J9" s="317">
        <v>25</v>
      </c>
      <c r="K9" s="317">
        <v>35</v>
      </c>
      <c r="L9" s="317">
        <v>22</v>
      </c>
      <c r="M9" s="672">
        <v>16</v>
      </c>
      <c r="N9" s="672">
        <v>20</v>
      </c>
      <c r="O9" s="230">
        <f aca="true" t="shared" si="0" ref="O9:O33">SUM(C9:N9)</f>
        <v>335</v>
      </c>
      <c r="P9" s="133"/>
      <c r="Q9" s="133"/>
    </row>
    <row r="10" spans="1:17" ht="15.75" customHeight="1">
      <c r="A10" s="792"/>
      <c r="B10" s="134" t="s">
        <v>48</v>
      </c>
      <c r="C10" s="693">
        <v>10</v>
      </c>
      <c r="D10" s="316">
        <v>13</v>
      </c>
      <c r="E10" s="126">
        <v>12</v>
      </c>
      <c r="F10" s="126">
        <v>18</v>
      </c>
      <c r="G10" s="126">
        <v>4</v>
      </c>
      <c r="H10" s="126">
        <v>10</v>
      </c>
      <c r="I10" s="126">
        <v>15</v>
      </c>
      <c r="J10" s="126">
        <v>18</v>
      </c>
      <c r="K10" s="126">
        <v>17</v>
      </c>
      <c r="L10" s="126">
        <v>12</v>
      </c>
      <c r="M10" s="126">
        <v>14</v>
      </c>
      <c r="N10" s="126">
        <v>15</v>
      </c>
      <c r="O10" s="227">
        <f t="shared" si="0"/>
        <v>158</v>
      </c>
      <c r="P10" s="133"/>
      <c r="Q10" s="133"/>
    </row>
    <row r="11" spans="1:17" ht="15.75" customHeight="1">
      <c r="A11" s="792"/>
      <c r="B11" s="134" t="s">
        <v>49</v>
      </c>
      <c r="C11" s="693">
        <v>0</v>
      </c>
      <c r="D11" s="316">
        <v>8</v>
      </c>
      <c r="E11" s="126">
        <v>0</v>
      </c>
      <c r="F11" s="126">
        <v>15</v>
      </c>
      <c r="G11" s="126">
        <v>6</v>
      </c>
      <c r="H11" s="126">
        <v>22</v>
      </c>
      <c r="I11" s="126">
        <v>10</v>
      </c>
      <c r="J11" s="126">
        <v>0</v>
      </c>
      <c r="K11" s="126">
        <v>10</v>
      </c>
      <c r="L11" s="126">
        <v>8</v>
      </c>
      <c r="M11" s="126">
        <v>0</v>
      </c>
      <c r="N11" s="126">
        <v>0</v>
      </c>
      <c r="O11" s="227">
        <f t="shared" si="0"/>
        <v>79</v>
      </c>
      <c r="P11" s="133"/>
      <c r="Q11" s="133"/>
    </row>
    <row r="12" spans="1:17" ht="15.75" customHeight="1">
      <c r="A12" s="792"/>
      <c r="B12" s="134" t="s">
        <v>71</v>
      </c>
      <c r="C12" s="693">
        <v>1</v>
      </c>
      <c r="D12" s="316">
        <v>0</v>
      </c>
      <c r="E12" s="126">
        <v>0</v>
      </c>
      <c r="F12" s="126">
        <v>0</v>
      </c>
      <c r="G12" s="126">
        <v>0</v>
      </c>
      <c r="H12" s="126">
        <v>0</v>
      </c>
      <c r="I12" s="126">
        <v>0</v>
      </c>
      <c r="J12" s="126">
        <v>0</v>
      </c>
      <c r="K12" s="126">
        <v>0</v>
      </c>
      <c r="L12" s="126">
        <v>0</v>
      </c>
      <c r="M12" s="126">
        <v>0</v>
      </c>
      <c r="N12" s="126">
        <v>0</v>
      </c>
      <c r="O12" s="227">
        <f t="shared" si="0"/>
        <v>1</v>
      </c>
      <c r="P12" s="133"/>
      <c r="Q12" s="133"/>
    </row>
    <row r="13" spans="1:17" ht="15.75" customHeight="1" thickBot="1">
      <c r="A13" s="793"/>
      <c r="B13" s="137" t="s">
        <v>50</v>
      </c>
      <c r="C13" s="694">
        <v>19</v>
      </c>
      <c r="D13" s="700">
        <v>10</v>
      </c>
      <c r="E13" s="128">
        <v>0</v>
      </c>
      <c r="F13" s="128">
        <v>6</v>
      </c>
      <c r="G13" s="128">
        <v>7</v>
      </c>
      <c r="H13" s="128">
        <v>12</v>
      </c>
      <c r="I13" s="128">
        <v>19</v>
      </c>
      <c r="J13" s="128">
        <v>7</v>
      </c>
      <c r="K13" s="128">
        <v>8</v>
      </c>
      <c r="L13" s="128">
        <v>2</v>
      </c>
      <c r="M13" s="128">
        <v>2</v>
      </c>
      <c r="N13" s="128">
        <v>5</v>
      </c>
      <c r="O13" s="229">
        <f t="shared" si="0"/>
        <v>97</v>
      </c>
      <c r="P13" s="133"/>
      <c r="Q13" s="133"/>
    </row>
    <row r="14" spans="1:17" ht="15.75" customHeight="1" thickTop="1">
      <c r="A14" s="789" t="s">
        <v>132</v>
      </c>
      <c r="B14" s="124" t="s">
        <v>47</v>
      </c>
      <c r="C14" s="695">
        <v>71</v>
      </c>
      <c r="D14" s="317">
        <v>80</v>
      </c>
      <c r="E14" s="317">
        <v>78</v>
      </c>
      <c r="F14" s="317">
        <v>121</v>
      </c>
      <c r="G14" s="317">
        <v>100</v>
      </c>
      <c r="H14" s="317">
        <v>206</v>
      </c>
      <c r="I14" s="317">
        <v>82</v>
      </c>
      <c r="J14" s="317">
        <v>50</v>
      </c>
      <c r="K14" s="317">
        <v>71</v>
      </c>
      <c r="L14" s="317">
        <v>129</v>
      </c>
      <c r="M14" s="672">
        <v>71</v>
      </c>
      <c r="N14" s="672">
        <v>44</v>
      </c>
      <c r="O14" s="230">
        <f t="shared" si="0"/>
        <v>1103</v>
      </c>
      <c r="P14" s="133"/>
      <c r="Q14" s="133"/>
    </row>
    <row r="15" spans="1:17" ht="15.75" customHeight="1">
      <c r="A15" s="795"/>
      <c r="B15" s="125" t="s">
        <v>48</v>
      </c>
      <c r="C15" s="693">
        <v>38</v>
      </c>
      <c r="D15" s="316">
        <v>43</v>
      </c>
      <c r="E15" s="126">
        <v>32</v>
      </c>
      <c r="F15" s="126">
        <v>52</v>
      </c>
      <c r="G15" s="126">
        <v>34</v>
      </c>
      <c r="H15" s="126">
        <v>39</v>
      </c>
      <c r="I15" s="126">
        <v>39</v>
      </c>
      <c r="J15" s="126">
        <v>27</v>
      </c>
      <c r="K15" s="126">
        <v>37</v>
      </c>
      <c r="L15" s="126">
        <v>27</v>
      </c>
      <c r="M15" s="126">
        <v>25</v>
      </c>
      <c r="N15" s="126">
        <v>23</v>
      </c>
      <c r="O15" s="227">
        <f t="shared" si="0"/>
        <v>416</v>
      </c>
      <c r="P15" s="133"/>
      <c r="Q15" s="133"/>
    </row>
    <row r="16" spans="1:17" ht="15.75" customHeight="1">
      <c r="A16" s="795"/>
      <c r="B16" s="125" t="s">
        <v>49</v>
      </c>
      <c r="C16" s="693">
        <v>19</v>
      </c>
      <c r="D16" s="316">
        <v>27</v>
      </c>
      <c r="E16" s="126">
        <v>28</v>
      </c>
      <c r="F16" s="126">
        <v>62</v>
      </c>
      <c r="G16" s="126">
        <v>54</v>
      </c>
      <c r="H16" s="126">
        <v>98</v>
      </c>
      <c r="I16" s="126">
        <v>23</v>
      </c>
      <c r="J16" s="126">
        <v>5</v>
      </c>
      <c r="K16" s="126">
        <v>25</v>
      </c>
      <c r="L16" s="126">
        <v>98</v>
      </c>
      <c r="M16" s="126">
        <v>36</v>
      </c>
      <c r="N16" s="126">
        <v>18</v>
      </c>
      <c r="O16" s="227">
        <f t="shared" si="0"/>
        <v>493</v>
      </c>
      <c r="P16" s="133"/>
      <c r="Q16" s="133"/>
    </row>
    <row r="17" spans="1:17" ht="15.75" customHeight="1">
      <c r="A17" s="593"/>
      <c r="B17" s="125" t="s">
        <v>71</v>
      </c>
      <c r="C17" s="693">
        <v>0</v>
      </c>
      <c r="D17" s="316">
        <v>0</v>
      </c>
      <c r="E17" s="126">
        <v>0</v>
      </c>
      <c r="F17" s="126">
        <v>0</v>
      </c>
      <c r="G17" s="126">
        <v>0</v>
      </c>
      <c r="H17" s="126">
        <v>0</v>
      </c>
      <c r="I17" s="126">
        <v>0</v>
      </c>
      <c r="J17" s="126">
        <v>0</v>
      </c>
      <c r="K17" s="126">
        <v>0</v>
      </c>
      <c r="L17" s="126">
        <v>0</v>
      </c>
      <c r="M17" s="126">
        <v>0</v>
      </c>
      <c r="N17" s="126">
        <v>0</v>
      </c>
      <c r="O17" s="227">
        <f t="shared" si="0"/>
        <v>0</v>
      </c>
      <c r="P17" s="133"/>
      <c r="Q17" s="133"/>
    </row>
    <row r="18" spans="1:17" ht="15.75" customHeight="1" thickBot="1">
      <c r="A18" s="594"/>
      <c r="B18" s="127" t="s">
        <v>50</v>
      </c>
      <c r="C18" s="694">
        <v>14</v>
      </c>
      <c r="D18" s="700">
        <v>10</v>
      </c>
      <c r="E18" s="128">
        <v>18</v>
      </c>
      <c r="F18" s="128">
        <v>7</v>
      </c>
      <c r="G18" s="128">
        <v>12</v>
      </c>
      <c r="H18" s="128">
        <v>69</v>
      </c>
      <c r="I18" s="128">
        <v>20</v>
      </c>
      <c r="J18" s="128">
        <v>18</v>
      </c>
      <c r="K18" s="128">
        <v>9</v>
      </c>
      <c r="L18" s="128">
        <v>4</v>
      </c>
      <c r="M18" s="128">
        <v>10</v>
      </c>
      <c r="N18" s="128">
        <v>3</v>
      </c>
      <c r="O18" s="229">
        <f t="shared" si="0"/>
        <v>194</v>
      </c>
      <c r="P18" s="133"/>
      <c r="Q18" s="133"/>
    </row>
    <row r="19" spans="1:17" ht="15.75" customHeight="1" thickTop="1">
      <c r="A19" s="789" t="s">
        <v>79</v>
      </c>
      <c r="B19" s="136" t="s">
        <v>47</v>
      </c>
      <c r="C19" s="696">
        <v>18</v>
      </c>
      <c r="D19" s="317">
        <v>9</v>
      </c>
      <c r="E19" s="317">
        <v>45</v>
      </c>
      <c r="F19" s="317">
        <v>14</v>
      </c>
      <c r="G19" s="317">
        <v>20</v>
      </c>
      <c r="H19" s="317">
        <v>32</v>
      </c>
      <c r="I19" s="317">
        <v>24</v>
      </c>
      <c r="J19" s="317">
        <v>19</v>
      </c>
      <c r="K19" s="317">
        <v>16</v>
      </c>
      <c r="L19" s="317">
        <v>31</v>
      </c>
      <c r="M19" s="672">
        <v>12</v>
      </c>
      <c r="N19" s="672">
        <v>26</v>
      </c>
      <c r="O19" s="230">
        <f t="shared" si="0"/>
        <v>266</v>
      </c>
      <c r="P19" s="133"/>
      <c r="Q19" s="133"/>
    </row>
    <row r="20" spans="1:17" ht="15.75" customHeight="1">
      <c r="A20" s="790"/>
      <c r="B20" s="134" t="s">
        <v>48</v>
      </c>
      <c r="C20" s="697">
        <v>9</v>
      </c>
      <c r="D20" s="316">
        <v>9</v>
      </c>
      <c r="E20" s="126">
        <v>26</v>
      </c>
      <c r="F20" s="126">
        <v>12</v>
      </c>
      <c r="G20" s="126">
        <v>18</v>
      </c>
      <c r="H20" s="126">
        <v>14</v>
      </c>
      <c r="I20" s="126">
        <v>15</v>
      </c>
      <c r="J20" s="126">
        <v>12</v>
      </c>
      <c r="K20" s="126">
        <v>6</v>
      </c>
      <c r="L20" s="126">
        <v>14</v>
      </c>
      <c r="M20" s="126">
        <v>9</v>
      </c>
      <c r="N20" s="126">
        <v>7</v>
      </c>
      <c r="O20" s="227">
        <f t="shared" si="0"/>
        <v>151</v>
      </c>
      <c r="P20" s="133"/>
      <c r="Q20" s="133"/>
    </row>
    <row r="21" spans="1:17" ht="15.75" customHeight="1">
      <c r="A21" s="790"/>
      <c r="B21" s="134" t="s">
        <v>49</v>
      </c>
      <c r="C21" s="697">
        <v>8</v>
      </c>
      <c r="D21" s="316">
        <v>0</v>
      </c>
      <c r="E21" s="126">
        <v>18</v>
      </c>
      <c r="F21" s="126">
        <v>0</v>
      </c>
      <c r="G21" s="126">
        <v>0</v>
      </c>
      <c r="H21" s="126">
        <v>17</v>
      </c>
      <c r="I21" s="126">
        <v>8</v>
      </c>
      <c r="J21" s="126">
        <v>0</v>
      </c>
      <c r="K21" s="126">
        <v>8</v>
      </c>
      <c r="L21" s="126">
        <v>11</v>
      </c>
      <c r="M21" s="126">
        <v>1</v>
      </c>
      <c r="N21" s="126">
        <v>14</v>
      </c>
      <c r="O21" s="227">
        <f t="shared" si="0"/>
        <v>85</v>
      </c>
      <c r="P21" s="133"/>
      <c r="Q21" s="133"/>
    </row>
    <row r="22" spans="1:17" ht="15.75" customHeight="1">
      <c r="A22" s="593"/>
      <c r="B22" s="134" t="s">
        <v>71</v>
      </c>
      <c r="C22" s="697">
        <v>0</v>
      </c>
      <c r="D22" s="363">
        <v>0</v>
      </c>
      <c r="E22" s="126">
        <v>0</v>
      </c>
      <c r="F22" s="126">
        <v>0</v>
      </c>
      <c r="G22" s="126">
        <v>0</v>
      </c>
      <c r="H22" s="126">
        <v>0</v>
      </c>
      <c r="I22" s="126">
        <v>0</v>
      </c>
      <c r="J22" s="126">
        <v>0</v>
      </c>
      <c r="K22" s="126">
        <v>0</v>
      </c>
      <c r="L22" s="126">
        <v>0</v>
      </c>
      <c r="M22" s="126">
        <v>0</v>
      </c>
      <c r="N22" s="126">
        <v>0</v>
      </c>
      <c r="O22" s="227">
        <f t="shared" si="0"/>
        <v>0</v>
      </c>
      <c r="P22" s="133"/>
      <c r="Q22" s="133"/>
    </row>
    <row r="23" spans="1:17" ht="15.75" customHeight="1" thickBot="1">
      <c r="A23" s="593"/>
      <c r="B23" s="137" t="s">
        <v>50</v>
      </c>
      <c r="C23" s="726">
        <v>1</v>
      </c>
      <c r="D23" s="727">
        <v>0</v>
      </c>
      <c r="E23" s="128">
        <v>1</v>
      </c>
      <c r="F23" s="128">
        <v>2</v>
      </c>
      <c r="G23" s="128">
        <v>2</v>
      </c>
      <c r="H23" s="128">
        <v>1</v>
      </c>
      <c r="I23" s="128">
        <v>1</v>
      </c>
      <c r="J23" s="128">
        <v>7</v>
      </c>
      <c r="K23" s="128">
        <v>2</v>
      </c>
      <c r="L23" s="128">
        <v>6</v>
      </c>
      <c r="M23" s="128">
        <v>2</v>
      </c>
      <c r="N23" s="362">
        <v>5</v>
      </c>
      <c r="O23" s="229">
        <f t="shared" si="0"/>
        <v>30</v>
      </c>
      <c r="P23" s="133"/>
      <c r="Q23" s="133"/>
    </row>
    <row r="24" spans="1:17" ht="15.75" customHeight="1" thickTop="1">
      <c r="A24" s="791" t="s">
        <v>80</v>
      </c>
      <c r="B24" s="136" t="s">
        <v>47</v>
      </c>
      <c r="C24" s="750">
        <v>30</v>
      </c>
      <c r="D24" s="317">
        <v>38</v>
      </c>
      <c r="E24" s="317">
        <v>12</v>
      </c>
      <c r="F24" s="317">
        <v>23</v>
      </c>
      <c r="G24" s="317">
        <v>7</v>
      </c>
      <c r="H24" s="317">
        <v>18</v>
      </c>
      <c r="I24" s="317">
        <v>23</v>
      </c>
      <c r="J24" s="317">
        <v>26</v>
      </c>
      <c r="K24" s="317">
        <v>9</v>
      </c>
      <c r="L24" s="317">
        <v>11</v>
      </c>
      <c r="M24" s="672">
        <v>15</v>
      </c>
      <c r="N24" s="672">
        <v>11</v>
      </c>
      <c r="O24" s="230">
        <f t="shared" si="0"/>
        <v>223</v>
      </c>
      <c r="P24" s="133"/>
      <c r="Q24" s="133"/>
    </row>
    <row r="25" spans="1:17" ht="15.75" customHeight="1">
      <c r="A25" s="792"/>
      <c r="B25" s="134" t="s">
        <v>48</v>
      </c>
      <c r="C25" s="751">
        <v>4</v>
      </c>
      <c r="D25" s="316">
        <v>9</v>
      </c>
      <c r="E25" s="126">
        <v>11</v>
      </c>
      <c r="F25" s="126">
        <v>15</v>
      </c>
      <c r="G25" s="126">
        <v>7</v>
      </c>
      <c r="H25" s="126">
        <v>10</v>
      </c>
      <c r="I25" s="126">
        <v>11</v>
      </c>
      <c r="J25" s="126">
        <v>7</v>
      </c>
      <c r="K25" s="126">
        <v>3</v>
      </c>
      <c r="L25" s="126">
        <v>5</v>
      </c>
      <c r="M25" s="126">
        <v>9</v>
      </c>
      <c r="N25" s="126">
        <v>7</v>
      </c>
      <c r="O25" s="227">
        <f t="shared" si="0"/>
        <v>98</v>
      </c>
      <c r="P25" s="133"/>
      <c r="Q25" s="133"/>
    </row>
    <row r="26" spans="1:17" ht="15.75" customHeight="1">
      <c r="A26" s="792"/>
      <c r="B26" s="134" t="s">
        <v>49</v>
      </c>
      <c r="C26" s="751">
        <v>25</v>
      </c>
      <c r="D26" s="316">
        <v>25</v>
      </c>
      <c r="E26" s="126">
        <v>0</v>
      </c>
      <c r="F26" s="126">
        <v>0</v>
      </c>
      <c r="G26" s="126">
        <v>0</v>
      </c>
      <c r="H26" s="126">
        <v>0</v>
      </c>
      <c r="I26" s="126">
        <v>7</v>
      </c>
      <c r="J26" s="126">
        <v>18</v>
      </c>
      <c r="K26" s="126">
        <v>0</v>
      </c>
      <c r="L26" s="126">
        <v>5</v>
      </c>
      <c r="M26" s="126">
        <v>6</v>
      </c>
      <c r="N26" s="126">
        <v>0</v>
      </c>
      <c r="O26" s="227">
        <f t="shared" si="0"/>
        <v>86</v>
      </c>
      <c r="P26" s="133"/>
      <c r="Q26" s="133"/>
    </row>
    <row r="27" spans="1:17" ht="15.75" customHeight="1">
      <c r="A27" s="792"/>
      <c r="B27" s="134" t="s">
        <v>71</v>
      </c>
      <c r="C27" s="751">
        <v>0</v>
      </c>
      <c r="D27" s="316">
        <v>0</v>
      </c>
      <c r="E27" s="126">
        <v>0</v>
      </c>
      <c r="F27" s="126">
        <v>5</v>
      </c>
      <c r="G27" s="126">
        <v>0</v>
      </c>
      <c r="H27" s="126">
        <v>7</v>
      </c>
      <c r="I27" s="126">
        <v>0</v>
      </c>
      <c r="J27" s="126">
        <v>0</v>
      </c>
      <c r="K27" s="126">
        <v>0</v>
      </c>
      <c r="L27" s="126">
        <v>0</v>
      </c>
      <c r="M27" s="126">
        <v>0</v>
      </c>
      <c r="N27" s="126">
        <v>0</v>
      </c>
      <c r="O27" s="227">
        <f t="shared" si="0"/>
        <v>12</v>
      </c>
      <c r="P27" s="133"/>
      <c r="Q27" s="133"/>
    </row>
    <row r="28" spans="1:17" ht="15.75" customHeight="1" thickBot="1">
      <c r="A28" s="793"/>
      <c r="B28" s="137" t="s">
        <v>50</v>
      </c>
      <c r="C28" s="752">
        <v>1</v>
      </c>
      <c r="D28" s="700">
        <v>4</v>
      </c>
      <c r="E28" s="128">
        <v>1</v>
      </c>
      <c r="F28" s="128">
        <v>3</v>
      </c>
      <c r="G28" s="128">
        <v>0</v>
      </c>
      <c r="H28" s="128">
        <v>1</v>
      </c>
      <c r="I28" s="128">
        <v>5</v>
      </c>
      <c r="J28" s="128">
        <v>1</v>
      </c>
      <c r="K28" s="128">
        <v>6</v>
      </c>
      <c r="L28" s="128">
        <v>1</v>
      </c>
      <c r="M28" s="128">
        <v>0</v>
      </c>
      <c r="N28" s="128">
        <v>4</v>
      </c>
      <c r="O28" s="229">
        <f t="shared" si="0"/>
        <v>27</v>
      </c>
      <c r="P28" s="133"/>
      <c r="Q28" s="133"/>
    </row>
    <row r="29" spans="1:17" ht="15.75" customHeight="1" thickTop="1">
      <c r="A29" s="794" t="s">
        <v>45</v>
      </c>
      <c r="B29" s="136" t="s">
        <v>47</v>
      </c>
      <c r="C29" s="309">
        <f>IF(C4="","",+C24+C9+C4+C14+C19)</f>
        <v>334</v>
      </c>
      <c r="D29" s="309">
        <f aca="true" t="shared" si="1" ref="D29:N33">IF(D4="","",+D24+D9+D4+D14+D19)</f>
        <v>362</v>
      </c>
      <c r="E29" s="309">
        <f t="shared" si="1"/>
        <v>288</v>
      </c>
      <c r="F29" s="309">
        <f t="shared" si="1"/>
        <v>374</v>
      </c>
      <c r="G29" s="309">
        <f t="shared" si="1"/>
        <v>232</v>
      </c>
      <c r="H29" s="309">
        <f t="shared" si="1"/>
        <v>521</v>
      </c>
      <c r="I29" s="309">
        <f t="shared" si="1"/>
        <v>356</v>
      </c>
      <c r="J29" s="309">
        <f t="shared" si="1"/>
        <v>283</v>
      </c>
      <c r="K29" s="309">
        <f t="shared" si="1"/>
        <v>264</v>
      </c>
      <c r="L29" s="309">
        <f t="shared" si="1"/>
        <v>320</v>
      </c>
      <c r="M29" s="673">
        <f t="shared" si="1"/>
        <v>239</v>
      </c>
      <c r="N29" s="673">
        <f t="shared" si="1"/>
        <v>305</v>
      </c>
      <c r="O29" s="226">
        <f t="shared" si="0"/>
        <v>3878</v>
      </c>
      <c r="P29" s="133"/>
      <c r="Q29" s="133"/>
    </row>
    <row r="30" spans="1:17" ht="15.75" customHeight="1">
      <c r="A30" s="794"/>
      <c r="B30" s="134" t="s">
        <v>48</v>
      </c>
      <c r="C30" s="543">
        <f>IF(C5="","",+C25+C10+C5+C15+C20)</f>
        <v>121</v>
      </c>
      <c r="D30" s="543">
        <f t="shared" si="1"/>
        <v>140</v>
      </c>
      <c r="E30" s="543">
        <f t="shared" si="1"/>
        <v>157</v>
      </c>
      <c r="F30" s="543">
        <f t="shared" si="1"/>
        <v>164</v>
      </c>
      <c r="G30" s="543">
        <f t="shared" si="1"/>
        <v>110</v>
      </c>
      <c r="H30" s="543">
        <f t="shared" si="1"/>
        <v>182</v>
      </c>
      <c r="I30" s="543">
        <f t="shared" si="1"/>
        <v>133</v>
      </c>
      <c r="J30" s="543">
        <f t="shared" si="1"/>
        <v>124</v>
      </c>
      <c r="K30" s="543">
        <f t="shared" si="1"/>
        <v>127</v>
      </c>
      <c r="L30" s="543">
        <f t="shared" si="1"/>
        <v>97</v>
      </c>
      <c r="M30" s="543">
        <f t="shared" si="1"/>
        <v>117</v>
      </c>
      <c r="N30" s="543">
        <f t="shared" si="1"/>
        <v>116</v>
      </c>
      <c r="O30" s="227">
        <f t="shared" si="0"/>
        <v>1588</v>
      </c>
      <c r="P30" s="133"/>
      <c r="Q30" s="133"/>
    </row>
    <row r="31" spans="1:17" ht="15.75" customHeight="1">
      <c r="A31" s="794"/>
      <c r="B31" s="134" t="s">
        <v>49</v>
      </c>
      <c r="C31" s="543">
        <f>IF(C6="","",+C26+C11+C6+C16+C21)</f>
        <v>128</v>
      </c>
      <c r="D31" s="543">
        <f t="shared" si="1"/>
        <v>106</v>
      </c>
      <c r="E31" s="543">
        <f t="shared" si="1"/>
        <v>69</v>
      </c>
      <c r="F31" s="543">
        <f t="shared" si="1"/>
        <v>149</v>
      </c>
      <c r="G31" s="543">
        <f t="shared" si="1"/>
        <v>82</v>
      </c>
      <c r="H31" s="543">
        <f t="shared" si="1"/>
        <v>208</v>
      </c>
      <c r="I31" s="543">
        <f t="shared" si="1"/>
        <v>151</v>
      </c>
      <c r="J31" s="543">
        <f t="shared" si="1"/>
        <v>99</v>
      </c>
      <c r="K31" s="543">
        <f t="shared" si="1"/>
        <v>102</v>
      </c>
      <c r="L31" s="543">
        <f t="shared" si="1"/>
        <v>190</v>
      </c>
      <c r="M31" s="543">
        <f t="shared" si="1"/>
        <v>86</v>
      </c>
      <c r="N31" s="543">
        <f t="shared" si="1"/>
        <v>111</v>
      </c>
      <c r="O31" s="227">
        <f t="shared" si="0"/>
        <v>1481</v>
      </c>
      <c r="P31" s="133"/>
      <c r="Q31" s="133"/>
    </row>
    <row r="32" spans="1:17" ht="15.75" customHeight="1">
      <c r="A32" s="592"/>
      <c r="B32" s="134" t="s">
        <v>71</v>
      </c>
      <c r="C32" s="543">
        <f>IF(C7="","",+C27+C12+C7+C17+C22)</f>
        <v>1</v>
      </c>
      <c r="D32" s="543">
        <f t="shared" si="1"/>
        <v>0</v>
      </c>
      <c r="E32" s="543">
        <f t="shared" si="1"/>
        <v>0</v>
      </c>
      <c r="F32" s="543">
        <f t="shared" si="1"/>
        <v>5</v>
      </c>
      <c r="G32" s="543">
        <f t="shared" si="1"/>
        <v>0</v>
      </c>
      <c r="H32" s="543">
        <f t="shared" si="1"/>
        <v>9</v>
      </c>
      <c r="I32" s="543">
        <f t="shared" si="1"/>
        <v>2</v>
      </c>
      <c r="J32" s="543">
        <f t="shared" si="1"/>
        <v>0</v>
      </c>
      <c r="K32" s="543">
        <f t="shared" si="1"/>
        <v>0</v>
      </c>
      <c r="L32" s="543">
        <f t="shared" si="1"/>
        <v>0</v>
      </c>
      <c r="M32" s="543">
        <f t="shared" si="1"/>
        <v>0</v>
      </c>
      <c r="N32" s="543">
        <f t="shared" si="1"/>
        <v>0</v>
      </c>
      <c r="O32" s="227">
        <f t="shared" si="0"/>
        <v>17</v>
      </c>
      <c r="P32" s="133"/>
      <c r="Q32" s="133"/>
    </row>
    <row r="33" spans="1:17" ht="15.75" customHeight="1" thickBot="1">
      <c r="A33" s="595"/>
      <c r="B33" s="138" t="s">
        <v>50</v>
      </c>
      <c r="C33" s="544">
        <f>IF(C8="","",+C28+C13+C8+C18+C23)</f>
        <v>84</v>
      </c>
      <c r="D33" s="544">
        <f t="shared" si="1"/>
        <v>116</v>
      </c>
      <c r="E33" s="544">
        <f t="shared" si="1"/>
        <v>62</v>
      </c>
      <c r="F33" s="544">
        <f t="shared" si="1"/>
        <v>56</v>
      </c>
      <c r="G33" s="544">
        <f t="shared" si="1"/>
        <v>40</v>
      </c>
      <c r="H33" s="544">
        <f t="shared" si="1"/>
        <v>122</v>
      </c>
      <c r="I33" s="544">
        <f t="shared" si="1"/>
        <v>70</v>
      </c>
      <c r="J33" s="544">
        <f t="shared" si="1"/>
        <v>60</v>
      </c>
      <c r="K33" s="544">
        <f t="shared" si="1"/>
        <v>35</v>
      </c>
      <c r="L33" s="544">
        <f t="shared" si="1"/>
        <v>33</v>
      </c>
      <c r="M33" s="544">
        <f t="shared" si="1"/>
        <v>36</v>
      </c>
      <c r="N33" s="544">
        <f t="shared" si="1"/>
        <v>78</v>
      </c>
      <c r="O33" s="231">
        <f t="shared" si="0"/>
        <v>792</v>
      </c>
      <c r="P33" s="133"/>
      <c r="Q33" s="133"/>
    </row>
    <row r="34" spans="1:17" ht="13.5" customHeight="1">
      <c r="A34" s="242"/>
      <c r="B34" s="133"/>
      <c r="C34" s="132"/>
      <c r="D34" s="132"/>
      <c r="E34" s="132"/>
      <c r="F34" s="132"/>
      <c r="G34" s="132"/>
      <c r="H34" s="132"/>
      <c r="I34" s="132"/>
      <c r="J34" s="132"/>
      <c r="K34" s="796" t="s">
        <v>141</v>
      </c>
      <c r="L34" s="796"/>
      <c r="M34" s="796"/>
      <c r="N34" s="796"/>
      <c r="O34" s="796"/>
      <c r="P34" s="133"/>
      <c r="Q34" s="133"/>
    </row>
    <row r="35" spans="1:17" ht="13.5">
      <c r="A35" s="133"/>
      <c r="B35" s="133"/>
      <c r="C35" s="132"/>
      <c r="D35" s="132"/>
      <c r="E35" s="132"/>
      <c r="F35" s="132"/>
      <c r="G35" s="132"/>
      <c r="H35" s="132"/>
      <c r="I35" s="132"/>
      <c r="J35" s="132"/>
      <c r="K35" s="132"/>
      <c r="L35" s="132"/>
      <c r="M35" s="132"/>
      <c r="N35" s="132"/>
      <c r="O35" s="132"/>
      <c r="P35" s="133"/>
      <c r="Q35" s="133"/>
    </row>
    <row r="36" spans="1:17" ht="13.5">
      <c r="A36" s="133"/>
      <c r="B36" s="133"/>
      <c r="C36" s="132"/>
      <c r="D36" s="132"/>
      <c r="E36" s="132"/>
      <c r="F36" s="132"/>
      <c r="G36" s="132"/>
      <c r="H36" s="132"/>
      <c r="I36" s="132"/>
      <c r="J36" s="132"/>
      <c r="K36" s="132"/>
      <c r="L36" s="132"/>
      <c r="M36" s="132"/>
      <c r="N36" s="132"/>
      <c r="O36" s="132"/>
      <c r="P36" s="133"/>
      <c r="Q36" s="133"/>
    </row>
    <row r="37" spans="1:17" ht="13.5">
      <c r="A37" s="133"/>
      <c r="B37" s="133"/>
      <c r="C37" s="132"/>
      <c r="D37" s="132"/>
      <c r="E37" s="132"/>
      <c r="F37" s="132"/>
      <c r="G37" s="132"/>
      <c r="H37" s="132"/>
      <c r="I37" s="132"/>
      <c r="J37" s="132"/>
      <c r="K37" s="132"/>
      <c r="L37" s="132"/>
      <c r="M37" s="132"/>
      <c r="N37" s="132"/>
      <c r="O37" s="132"/>
      <c r="P37" s="133"/>
      <c r="Q37" s="133"/>
    </row>
    <row r="38" spans="1:17" ht="13.5">
      <c r="A38" s="133"/>
      <c r="B38" s="133"/>
      <c r="C38" s="132"/>
      <c r="D38" s="132"/>
      <c r="E38" s="132"/>
      <c r="F38" s="132"/>
      <c r="G38" s="132"/>
      <c r="H38" s="132"/>
      <c r="I38" s="132"/>
      <c r="J38" s="132"/>
      <c r="K38" s="132"/>
      <c r="L38" s="132"/>
      <c r="M38" s="132"/>
      <c r="N38" s="132"/>
      <c r="O38" s="132"/>
      <c r="P38" s="133"/>
      <c r="Q38" s="133"/>
    </row>
    <row r="39" spans="1:17" ht="13.5">
      <c r="A39" s="133"/>
      <c r="B39" s="133"/>
      <c r="C39" s="132"/>
      <c r="D39" s="132"/>
      <c r="E39" s="132"/>
      <c r="F39" s="132"/>
      <c r="G39" s="132"/>
      <c r="H39" s="132"/>
      <c r="I39" s="132"/>
      <c r="J39" s="132"/>
      <c r="K39" s="132"/>
      <c r="L39" s="132"/>
      <c r="M39" s="132"/>
      <c r="N39" s="132"/>
      <c r="O39" s="132"/>
      <c r="P39" s="133"/>
      <c r="Q39" s="133"/>
    </row>
    <row r="40" spans="1:17" ht="13.5">
      <c r="A40" s="133"/>
      <c r="B40" s="133"/>
      <c r="C40" s="132"/>
      <c r="D40" s="132"/>
      <c r="E40" s="132"/>
      <c r="F40" s="132"/>
      <c r="G40" s="132"/>
      <c r="H40" s="132"/>
      <c r="I40" s="132"/>
      <c r="J40" s="132"/>
      <c r="K40" s="132"/>
      <c r="L40" s="132"/>
      <c r="M40" s="132"/>
      <c r="N40" s="132"/>
      <c r="O40" s="132"/>
      <c r="P40" s="133"/>
      <c r="Q40" s="133"/>
    </row>
    <row r="41" spans="1:17" ht="13.5">
      <c r="A41" s="133"/>
      <c r="B41" s="133"/>
      <c r="C41" s="132"/>
      <c r="D41" s="132"/>
      <c r="E41" s="132"/>
      <c r="F41" s="132"/>
      <c r="G41" s="132"/>
      <c r="H41" s="132"/>
      <c r="I41" s="132"/>
      <c r="J41" s="132"/>
      <c r="K41" s="132"/>
      <c r="L41" s="132"/>
      <c r="M41" s="132"/>
      <c r="N41" s="132"/>
      <c r="O41" s="132"/>
      <c r="P41" s="133"/>
      <c r="Q41" s="133"/>
    </row>
    <row r="42" spans="1:17" ht="13.5">
      <c r="A42" s="133"/>
      <c r="B42" s="133"/>
      <c r="C42" s="132"/>
      <c r="D42" s="132"/>
      <c r="E42" s="132"/>
      <c r="F42" s="132"/>
      <c r="G42" s="132"/>
      <c r="H42" s="132"/>
      <c r="I42" s="132"/>
      <c r="J42" s="132"/>
      <c r="K42" s="132"/>
      <c r="L42" s="132"/>
      <c r="M42" s="132"/>
      <c r="N42" s="132"/>
      <c r="O42" s="132"/>
      <c r="P42" s="133"/>
      <c r="Q42" s="133"/>
    </row>
    <row r="43" spans="1:17" ht="13.5">
      <c r="A43" s="133"/>
      <c r="B43" s="133"/>
      <c r="C43" s="132"/>
      <c r="D43" s="132"/>
      <c r="E43" s="132"/>
      <c r="F43" s="132"/>
      <c r="G43" s="132"/>
      <c r="H43" s="132"/>
      <c r="I43" s="132"/>
      <c r="J43" s="132"/>
      <c r="K43" s="132"/>
      <c r="L43" s="132"/>
      <c r="M43" s="132"/>
      <c r="N43" s="132"/>
      <c r="O43" s="132"/>
      <c r="P43" s="133"/>
      <c r="Q43" s="133"/>
    </row>
    <row r="44" spans="1:17" ht="13.5">
      <c r="A44" s="133"/>
      <c r="B44" s="133"/>
      <c r="C44" s="133"/>
      <c r="D44" s="133"/>
      <c r="E44" s="133"/>
      <c r="F44" s="133"/>
      <c r="G44" s="133"/>
      <c r="H44" s="133"/>
      <c r="I44" s="133"/>
      <c r="J44" s="133"/>
      <c r="K44" s="133"/>
      <c r="L44" s="133"/>
      <c r="M44" s="133"/>
      <c r="N44" s="133"/>
      <c r="O44" s="133"/>
      <c r="P44" s="133"/>
      <c r="Q44" s="133"/>
    </row>
    <row r="45" spans="1:17" ht="13.5">
      <c r="A45" s="133"/>
      <c r="B45" s="133"/>
      <c r="C45" s="133"/>
      <c r="D45" s="133"/>
      <c r="E45" s="133"/>
      <c r="F45" s="133"/>
      <c r="G45" s="133"/>
      <c r="H45" s="133"/>
      <c r="I45" s="133"/>
      <c r="J45" s="133"/>
      <c r="K45" s="133"/>
      <c r="L45" s="133"/>
      <c r="M45" s="133"/>
      <c r="N45" s="133"/>
      <c r="O45" s="133"/>
      <c r="P45" s="133"/>
      <c r="Q45" s="133"/>
    </row>
    <row r="46" spans="1:17" ht="13.5">
      <c r="A46" s="133"/>
      <c r="B46" s="133"/>
      <c r="C46" s="133"/>
      <c r="D46" s="133"/>
      <c r="E46" s="133"/>
      <c r="F46" s="133"/>
      <c r="G46" s="133"/>
      <c r="H46" s="133"/>
      <c r="I46" s="133"/>
      <c r="J46" s="133"/>
      <c r="K46" s="133"/>
      <c r="L46" s="133"/>
      <c r="M46" s="133"/>
      <c r="N46" s="133"/>
      <c r="O46" s="133"/>
      <c r="P46" s="133"/>
      <c r="Q46" s="133"/>
    </row>
    <row r="47" spans="1:17" ht="13.5">
      <c r="A47" s="133"/>
      <c r="B47" s="133"/>
      <c r="C47" s="133"/>
      <c r="D47" s="133"/>
      <c r="E47" s="133"/>
      <c r="F47" s="133"/>
      <c r="G47" s="133"/>
      <c r="H47" s="133"/>
      <c r="I47" s="133"/>
      <c r="J47" s="133"/>
      <c r="K47" s="133"/>
      <c r="L47" s="133"/>
      <c r="M47" s="133"/>
      <c r="N47" s="133"/>
      <c r="O47" s="133"/>
      <c r="P47" s="133"/>
      <c r="Q47" s="133"/>
    </row>
    <row r="48" spans="1:17" ht="13.5">
      <c r="A48" s="133"/>
      <c r="B48" s="133"/>
      <c r="C48" s="133"/>
      <c r="D48" s="133"/>
      <c r="E48" s="133"/>
      <c r="F48" s="133"/>
      <c r="G48" s="133"/>
      <c r="H48" s="133"/>
      <c r="I48" s="133"/>
      <c r="J48" s="133"/>
      <c r="K48" s="133"/>
      <c r="L48" s="133"/>
      <c r="M48" s="133"/>
      <c r="N48" s="133"/>
      <c r="O48" s="133"/>
      <c r="P48" s="133"/>
      <c r="Q48" s="133"/>
    </row>
    <row r="49" spans="1:17" ht="13.5">
      <c r="A49" s="133"/>
      <c r="B49" s="133"/>
      <c r="C49" s="133"/>
      <c r="D49" s="133"/>
      <c r="E49" s="133"/>
      <c r="F49" s="133"/>
      <c r="G49" s="133"/>
      <c r="H49" s="133"/>
      <c r="I49" s="133"/>
      <c r="J49" s="133"/>
      <c r="K49" s="133"/>
      <c r="L49" s="133"/>
      <c r="M49" s="133"/>
      <c r="N49" s="133"/>
      <c r="O49" s="133"/>
      <c r="P49" s="133"/>
      <c r="Q49" s="133"/>
    </row>
    <row r="50" spans="1:17" ht="13.5">
      <c r="A50" s="133"/>
      <c r="B50" s="133"/>
      <c r="C50" s="133"/>
      <c r="D50" s="133"/>
      <c r="E50" s="133"/>
      <c r="F50" s="133"/>
      <c r="G50" s="133"/>
      <c r="H50" s="133"/>
      <c r="I50" s="133"/>
      <c r="J50" s="133"/>
      <c r="K50" s="133"/>
      <c r="L50" s="133"/>
      <c r="M50" s="133"/>
      <c r="N50" s="133"/>
      <c r="O50" s="133"/>
      <c r="P50" s="133"/>
      <c r="Q50" s="133"/>
    </row>
    <row r="51" spans="1:17" ht="13.5">
      <c r="A51" s="133"/>
      <c r="B51" s="133"/>
      <c r="C51" s="133"/>
      <c r="D51" s="133"/>
      <c r="E51" s="133"/>
      <c r="F51" s="133"/>
      <c r="G51" s="133"/>
      <c r="H51" s="133"/>
      <c r="I51" s="133"/>
      <c r="J51" s="133"/>
      <c r="K51" s="133"/>
      <c r="L51" s="133"/>
      <c r="M51" s="133"/>
      <c r="N51" s="133"/>
      <c r="O51" s="133"/>
      <c r="P51" s="133"/>
      <c r="Q51" s="133"/>
    </row>
    <row r="52" spans="1:17" ht="13.5">
      <c r="A52" s="133"/>
      <c r="B52" s="133"/>
      <c r="C52" s="133"/>
      <c r="D52" s="133"/>
      <c r="E52" s="133"/>
      <c r="F52" s="133"/>
      <c r="G52" s="133"/>
      <c r="H52" s="133"/>
      <c r="I52" s="133"/>
      <c r="J52" s="133"/>
      <c r="K52" s="133"/>
      <c r="L52" s="133"/>
      <c r="M52" s="133"/>
      <c r="N52" s="133"/>
      <c r="O52" s="133"/>
      <c r="P52" s="133"/>
      <c r="Q52" s="133"/>
    </row>
    <row r="53" spans="1:17" ht="13.5">
      <c r="A53" s="133"/>
      <c r="B53" s="133"/>
      <c r="C53" s="133"/>
      <c r="D53" s="133"/>
      <c r="E53" s="133"/>
      <c r="F53" s="133"/>
      <c r="G53" s="133"/>
      <c r="H53" s="133"/>
      <c r="I53" s="133"/>
      <c r="J53" s="133"/>
      <c r="K53" s="133"/>
      <c r="L53" s="133"/>
      <c r="M53" s="133"/>
      <c r="N53" s="133"/>
      <c r="O53" s="133"/>
      <c r="P53" s="133"/>
      <c r="Q53" s="133"/>
    </row>
    <row r="54" spans="1:17" ht="13.5">
      <c r="A54" s="133"/>
      <c r="B54" s="133"/>
      <c r="C54" s="133"/>
      <c r="D54" s="133"/>
      <c r="E54" s="133"/>
      <c r="F54" s="133"/>
      <c r="G54" s="133"/>
      <c r="H54" s="133"/>
      <c r="I54" s="133"/>
      <c r="J54" s="133"/>
      <c r="K54" s="133"/>
      <c r="L54" s="133"/>
      <c r="M54" s="133"/>
      <c r="N54" s="133"/>
      <c r="O54" s="133"/>
      <c r="P54" s="133"/>
      <c r="Q54" s="133"/>
    </row>
    <row r="55" spans="1:17" ht="13.5">
      <c r="A55" s="133"/>
      <c r="B55" s="133"/>
      <c r="C55" s="133"/>
      <c r="D55" s="133"/>
      <c r="E55" s="133"/>
      <c r="F55" s="133"/>
      <c r="G55" s="133"/>
      <c r="H55" s="133"/>
      <c r="I55" s="133"/>
      <c r="J55" s="133"/>
      <c r="K55" s="133"/>
      <c r="L55" s="133"/>
      <c r="M55" s="133"/>
      <c r="N55" s="133"/>
      <c r="O55" s="133"/>
      <c r="P55" s="133"/>
      <c r="Q55" s="133"/>
    </row>
    <row r="56" spans="1:17" ht="13.5">
      <c r="A56" s="133"/>
      <c r="B56" s="133"/>
      <c r="C56" s="133"/>
      <c r="D56" s="133"/>
      <c r="E56" s="133"/>
      <c r="F56" s="133"/>
      <c r="G56" s="133"/>
      <c r="H56" s="133"/>
      <c r="I56" s="133"/>
      <c r="J56" s="133"/>
      <c r="K56" s="133"/>
      <c r="L56" s="133"/>
      <c r="M56" s="133"/>
      <c r="N56" s="133"/>
      <c r="O56" s="133"/>
      <c r="P56" s="133"/>
      <c r="Q56" s="133"/>
    </row>
    <row r="57" spans="1:17" ht="13.5">
      <c r="A57" s="133"/>
      <c r="B57" s="133"/>
      <c r="C57" s="133"/>
      <c r="D57" s="133"/>
      <c r="E57" s="133"/>
      <c r="F57" s="133"/>
      <c r="G57" s="133"/>
      <c r="H57" s="133"/>
      <c r="I57" s="133"/>
      <c r="J57" s="133"/>
      <c r="K57" s="133"/>
      <c r="L57" s="133"/>
      <c r="M57" s="133"/>
      <c r="N57" s="133"/>
      <c r="O57" s="133"/>
      <c r="P57" s="133"/>
      <c r="Q57" s="133"/>
    </row>
    <row r="58" spans="1:17" ht="13.5">
      <c r="A58" s="133"/>
      <c r="B58" s="133"/>
      <c r="C58" s="133"/>
      <c r="D58" s="133"/>
      <c r="E58" s="133"/>
      <c r="F58" s="133"/>
      <c r="G58" s="133"/>
      <c r="H58" s="133"/>
      <c r="I58" s="133"/>
      <c r="J58" s="133"/>
      <c r="K58" s="133"/>
      <c r="L58" s="133"/>
      <c r="M58" s="133"/>
      <c r="N58" s="133"/>
      <c r="O58" s="133"/>
      <c r="P58" s="133"/>
      <c r="Q58" s="133"/>
    </row>
  </sheetData>
  <sheetProtection/>
  <mergeCells count="6">
    <mergeCell ref="A19:A21"/>
    <mergeCell ref="A9:A13"/>
    <mergeCell ref="A29:A31"/>
    <mergeCell ref="A24:A28"/>
    <mergeCell ref="A14:A16"/>
    <mergeCell ref="K34:O3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4" r:id="rId2"/>
  <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R34"/>
  <sheetViews>
    <sheetView view="pageBreakPre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3.125" style="123" customWidth="1"/>
    <col min="2" max="2" width="10.625" style="123" customWidth="1"/>
    <col min="3" max="16384" width="9.00390625" style="123" customWidth="1"/>
  </cols>
  <sheetData>
    <row r="1" spans="1:18" ht="17.25">
      <c r="A1" s="255"/>
      <c r="B1" s="83" t="s">
        <v>52</v>
      </c>
      <c r="C1" s="83" t="s">
        <v>188</v>
      </c>
      <c r="D1" s="83"/>
      <c r="E1" s="83"/>
      <c r="F1" s="83"/>
      <c r="G1" s="83" t="s">
        <v>207</v>
      </c>
      <c r="H1" s="83"/>
      <c r="I1" s="139"/>
      <c r="J1" s="139"/>
      <c r="K1" s="139"/>
      <c r="L1" s="139"/>
      <c r="M1" s="139"/>
      <c r="N1" s="139"/>
      <c r="O1" s="139"/>
      <c r="P1" s="139"/>
      <c r="Q1" s="139"/>
      <c r="R1" s="139"/>
    </row>
    <row r="2" spans="1:18" ht="14.25" thickBot="1">
      <c r="A2" s="139"/>
      <c r="B2" s="139"/>
      <c r="C2" s="139"/>
      <c r="D2" s="139"/>
      <c r="E2" s="139"/>
      <c r="F2" s="139"/>
      <c r="G2" s="139"/>
      <c r="H2" s="139"/>
      <c r="I2" s="139"/>
      <c r="J2" s="139"/>
      <c r="K2" s="139"/>
      <c r="L2" s="139"/>
      <c r="M2" s="139"/>
      <c r="N2" s="139"/>
      <c r="O2" s="300" t="s">
        <v>0</v>
      </c>
      <c r="P2" s="139"/>
      <c r="Q2" s="139"/>
      <c r="R2" s="139"/>
    </row>
    <row r="3" spans="1:18" ht="21.75" customHeight="1" thickBot="1">
      <c r="A3" s="578" t="s">
        <v>202</v>
      </c>
      <c r="B3" s="579" t="s">
        <v>44</v>
      </c>
      <c r="C3" s="679" t="s">
        <v>1</v>
      </c>
      <c r="D3" s="580" t="s">
        <v>2</v>
      </c>
      <c r="E3" s="580" t="s">
        <v>3</v>
      </c>
      <c r="F3" s="580" t="s">
        <v>4</v>
      </c>
      <c r="G3" s="580" t="s">
        <v>5</v>
      </c>
      <c r="H3" s="580" t="s">
        <v>6</v>
      </c>
      <c r="I3" s="580" t="s">
        <v>7</v>
      </c>
      <c r="J3" s="580" t="s">
        <v>8</v>
      </c>
      <c r="K3" s="580" t="s">
        <v>9</v>
      </c>
      <c r="L3" s="580" t="s">
        <v>10</v>
      </c>
      <c r="M3" s="580" t="s">
        <v>11</v>
      </c>
      <c r="N3" s="581" t="s">
        <v>12</v>
      </c>
      <c r="O3" s="582" t="s">
        <v>45</v>
      </c>
      <c r="P3" s="139"/>
      <c r="Q3" s="139"/>
      <c r="R3" s="139"/>
    </row>
    <row r="4" spans="1:18" ht="15.75" customHeight="1" thickTop="1">
      <c r="A4" s="596"/>
      <c r="B4" s="140" t="s">
        <v>47</v>
      </c>
      <c r="C4" s="692">
        <v>19</v>
      </c>
      <c r="D4" s="315">
        <v>39</v>
      </c>
      <c r="E4" s="315">
        <v>24</v>
      </c>
      <c r="F4" s="315">
        <v>26</v>
      </c>
      <c r="G4" s="315">
        <v>30</v>
      </c>
      <c r="H4" s="315">
        <v>34</v>
      </c>
      <c r="I4" s="315">
        <v>48</v>
      </c>
      <c r="J4" s="315">
        <v>55</v>
      </c>
      <c r="K4" s="315">
        <v>21</v>
      </c>
      <c r="L4" s="315">
        <v>20</v>
      </c>
      <c r="M4" s="674">
        <v>63</v>
      </c>
      <c r="N4" s="674">
        <v>23</v>
      </c>
      <c r="O4" s="542">
        <f aca="true" t="shared" si="0" ref="O4:O33">SUM(C4:N4)</f>
        <v>402</v>
      </c>
      <c r="P4" s="139"/>
      <c r="Q4" s="139"/>
      <c r="R4" s="139"/>
    </row>
    <row r="5" spans="1:18" ht="15.75" customHeight="1">
      <c r="A5" s="597"/>
      <c r="B5" s="141" t="s">
        <v>48</v>
      </c>
      <c r="C5" s="693">
        <v>15</v>
      </c>
      <c r="D5" s="316">
        <v>16</v>
      </c>
      <c r="E5" s="276">
        <v>17</v>
      </c>
      <c r="F5" s="276">
        <v>13</v>
      </c>
      <c r="G5" s="276">
        <v>19</v>
      </c>
      <c r="H5" s="276">
        <v>17</v>
      </c>
      <c r="I5" s="276">
        <v>16</v>
      </c>
      <c r="J5" s="276">
        <v>14</v>
      </c>
      <c r="K5" s="276">
        <v>15</v>
      </c>
      <c r="L5" s="276">
        <v>13</v>
      </c>
      <c r="M5" s="316">
        <v>12</v>
      </c>
      <c r="N5" s="316">
        <v>14</v>
      </c>
      <c r="O5" s="227">
        <f t="shared" si="0"/>
        <v>181</v>
      </c>
      <c r="P5" s="139"/>
      <c r="Q5" s="139"/>
      <c r="R5" s="139"/>
    </row>
    <row r="6" spans="1:18" ht="15.75" customHeight="1">
      <c r="A6" s="598" t="s">
        <v>94</v>
      </c>
      <c r="B6" s="141" t="s">
        <v>49</v>
      </c>
      <c r="C6" s="693">
        <v>0</v>
      </c>
      <c r="D6" s="316">
        <v>20</v>
      </c>
      <c r="E6" s="276">
        <v>4</v>
      </c>
      <c r="F6" s="276">
        <v>6</v>
      </c>
      <c r="G6" s="276">
        <v>0</v>
      </c>
      <c r="H6" s="276">
        <v>17</v>
      </c>
      <c r="I6" s="276">
        <v>24</v>
      </c>
      <c r="J6" s="276">
        <v>38</v>
      </c>
      <c r="K6" s="276">
        <v>0</v>
      </c>
      <c r="L6" s="276">
        <v>0</v>
      </c>
      <c r="M6" s="316">
        <v>43</v>
      </c>
      <c r="N6" s="316">
        <v>0</v>
      </c>
      <c r="O6" s="227">
        <f t="shared" si="0"/>
        <v>152</v>
      </c>
      <c r="P6" s="139"/>
      <c r="Q6" s="139"/>
      <c r="R6" s="139"/>
    </row>
    <row r="7" spans="1:18" ht="15.75" customHeight="1">
      <c r="A7" s="597"/>
      <c r="B7" s="141" t="s">
        <v>71</v>
      </c>
      <c r="C7" s="693">
        <v>0</v>
      </c>
      <c r="D7" s="316">
        <v>0</v>
      </c>
      <c r="E7" s="276">
        <v>0</v>
      </c>
      <c r="F7" s="276">
        <v>0</v>
      </c>
      <c r="G7" s="276">
        <v>0</v>
      </c>
      <c r="H7" s="276">
        <v>0</v>
      </c>
      <c r="I7" s="276">
        <v>0</v>
      </c>
      <c r="J7" s="276">
        <v>0</v>
      </c>
      <c r="K7" s="276">
        <v>1</v>
      </c>
      <c r="L7" s="276">
        <v>0</v>
      </c>
      <c r="M7" s="316">
        <v>0</v>
      </c>
      <c r="N7" s="316">
        <v>0</v>
      </c>
      <c r="O7" s="227">
        <f t="shared" si="0"/>
        <v>1</v>
      </c>
      <c r="P7" s="139"/>
      <c r="Q7" s="139"/>
      <c r="R7" s="139"/>
    </row>
    <row r="8" spans="1:18" ht="15.75" customHeight="1" thickBot="1">
      <c r="A8" s="599"/>
      <c r="B8" s="142" t="s">
        <v>50</v>
      </c>
      <c r="C8" s="694">
        <v>4</v>
      </c>
      <c r="D8" s="316">
        <v>3</v>
      </c>
      <c r="E8" s="276">
        <v>3</v>
      </c>
      <c r="F8" s="276">
        <v>7</v>
      </c>
      <c r="G8" s="276">
        <v>11</v>
      </c>
      <c r="H8" s="276">
        <v>0</v>
      </c>
      <c r="I8" s="276">
        <v>8</v>
      </c>
      <c r="J8" s="276">
        <v>3</v>
      </c>
      <c r="K8" s="276">
        <v>5</v>
      </c>
      <c r="L8" s="276">
        <v>7</v>
      </c>
      <c r="M8" s="276">
        <v>8</v>
      </c>
      <c r="N8" s="276">
        <v>9</v>
      </c>
      <c r="O8" s="229">
        <f t="shared" si="0"/>
        <v>68</v>
      </c>
      <c r="P8" s="139"/>
      <c r="Q8" s="139"/>
      <c r="R8" s="139"/>
    </row>
    <row r="9" spans="1:18" ht="15.75" customHeight="1" thickTop="1">
      <c r="A9" s="797" t="s">
        <v>81</v>
      </c>
      <c r="B9" s="143" t="s">
        <v>47</v>
      </c>
      <c r="C9" s="695">
        <v>6</v>
      </c>
      <c r="D9" s="315">
        <v>3</v>
      </c>
      <c r="E9" s="315">
        <v>1</v>
      </c>
      <c r="F9" s="315">
        <v>4</v>
      </c>
      <c r="G9" s="315">
        <v>6</v>
      </c>
      <c r="H9" s="315">
        <v>11</v>
      </c>
      <c r="I9" s="315">
        <v>4</v>
      </c>
      <c r="J9" s="315">
        <v>4</v>
      </c>
      <c r="K9" s="315">
        <v>6</v>
      </c>
      <c r="L9" s="315">
        <v>6</v>
      </c>
      <c r="M9" s="674">
        <v>5</v>
      </c>
      <c r="N9" s="674">
        <v>5</v>
      </c>
      <c r="O9" s="230">
        <f t="shared" si="0"/>
        <v>61</v>
      </c>
      <c r="P9" s="139"/>
      <c r="Q9" s="139"/>
      <c r="R9" s="139"/>
    </row>
    <row r="10" spans="1:18" ht="15.75" customHeight="1">
      <c r="A10" s="797"/>
      <c r="B10" s="141" t="s">
        <v>48</v>
      </c>
      <c r="C10" s="693">
        <v>6</v>
      </c>
      <c r="D10" s="316">
        <v>3</v>
      </c>
      <c r="E10" s="276">
        <v>1</v>
      </c>
      <c r="F10" s="276">
        <v>4</v>
      </c>
      <c r="G10" s="276">
        <v>6</v>
      </c>
      <c r="H10" s="276">
        <v>5</v>
      </c>
      <c r="I10" s="276">
        <v>4</v>
      </c>
      <c r="J10" s="276">
        <v>4</v>
      </c>
      <c r="K10" s="276">
        <v>6</v>
      </c>
      <c r="L10" s="276">
        <v>5</v>
      </c>
      <c r="M10" s="276">
        <v>5</v>
      </c>
      <c r="N10" s="276">
        <v>5</v>
      </c>
      <c r="O10" s="227">
        <f t="shared" si="0"/>
        <v>54</v>
      </c>
      <c r="P10" s="139"/>
      <c r="Q10" s="139"/>
      <c r="R10" s="139"/>
    </row>
    <row r="11" spans="1:18" ht="15.75" customHeight="1">
      <c r="A11" s="797"/>
      <c r="B11" s="141" t="s">
        <v>49</v>
      </c>
      <c r="C11" s="693">
        <v>0</v>
      </c>
      <c r="D11" s="316">
        <v>0</v>
      </c>
      <c r="E11" s="276">
        <v>0</v>
      </c>
      <c r="F11" s="276">
        <v>0</v>
      </c>
      <c r="G11" s="276">
        <v>0</v>
      </c>
      <c r="H11" s="276">
        <v>0</v>
      </c>
      <c r="I11" s="276">
        <v>0</v>
      </c>
      <c r="J11" s="276">
        <v>0</v>
      </c>
      <c r="K11" s="276">
        <v>0</v>
      </c>
      <c r="L11" s="276">
        <v>1</v>
      </c>
      <c r="M11" s="276">
        <v>0</v>
      </c>
      <c r="N11" s="276">
        <v>0</v>
      </c>
      <c r="O11" s="227">
        <f t="shared" si="0"/>
        <v>1</v>
      </c>
      <c r="P11" s="139"/>
      <c r="Q11" s="139"/>
      <c r="R11" s="139"/>
    </row>
    <row r="12" spans="1:18" ht="15.75" customHeight="1">
      <c r="A12" s="597"/>
      <c r="B12" s="141" t="s">
        <v>71</v>
      </c>
      <c r="C12" s="693">
        <v>0</v>
      </c>
      <c r="D12" s="316">
        <v>0</v>
      </c>
      <c r="E12" s="276">
        <v>0</v>
      </c>
      <c r="F12" s="276">
        <v>0</v>
      </c>
      <c r="G12" s="276">
        <v>0</v>
      </c>
      <c r="H12" s="276">
        <v>0</v>
      </c>
      <c r="I12" s="276">
        <v>0</v>
      </c>
      <c r="J12" s="276">
        <v>0</v>
      </c>
      <c r="K12" s="276">
        <v>0</v>
      </c>
      <c r="L12" s="276">
        <v>0</v>
      </c>
      <c r="M12" s="276">
        <v>0</v>
      </c>
      <c r="N12" s="276">
        <v>0</v>
      </c>
      <c r="O12" s="227">
        <f t="shared" si="0"/>
        <v>0</v>
      </c>
      <c r="P12" s="139"/>
      <c r="Q12" s="139"/>
      <c r="R12" s="139"/>
    </row>
    <row r="13" spans="1:18" ht="15.75" customHeight="1" thickBot="1">
      <c r="A13" s="599"/>
      <c r="B13" s="142" t="s">
        <v>50</v>
      </c>
      <c r="C13" s="694">
        <v>0</v>
      </c>
      <c r="D13" s="316">
        <v>0</v>
      </c>
      <c r="E13" s="276">
        <v>0</v>
      </c>
      <c r="F13" s="276">
        <v>0</v>
      </c>
      <c r="G13" s="276">
        <v>0</v>
      </c>
      <c r="H13" s="276">
        <v>6</v>
      </c>
      <c r="I13" s="276">
        <v>0</v>
      </c>
      <c r="J13" s="276">
        <v>0</v>
      </c>
      <c r="K13" s="276">
        <v>0</v>
      </c>
      <c r="L13" s="276">
        <v>0</v>
      </c>
      <c r="M13" s="276">
        <v>0</v>
      </c>
      <c r="N13" s="276">
        <v>0</v>
      </c>
      <c r="O13" s="228">
        <f t="shared" si="0"/>
        <v>6</v>
      </c>
      <c r="P13" s="139"/>
      <c r="Q13" s="139"/>
      <c r="R13" s="139"/>
    </row>
    <row r="14" spans="1:18" ht="15.75" customHeight="1" thickTop="1">
      <c r="A14" s="798" t="s">
        <v>121</v>
      </c>
      <c r="B14" s="140" t="s">
        <v>47</v>
      </c>
      <c r="C14" s="696">
        <v>31</v>
      </c>
      <c r="D14" s="315">
        <v>51</v>
      </c>
      <c r="E14" s="315">
        <v>40</v>
      </c>
      <c r="F14" s="315">
        <v>39</v>
      </c>
      <c r="G14" s="315">
        <v>38</v>
      </c>
      <c r="H14" s="315">
        <v>75</v>
      </c>
      <c r="I14" s="315">
        <v>49</v>
      </c>
      <c r="J14" s="315">
        <v>92</v>
      </c>
      <c r="K14" s="315">
        <v>33</v>
      </c>
      <c r="L14" s="315">
        <v>27</v>
      </c>
      <c r="M14" s="674">
        <v>27</v>
      </c>
      <c r="N14" s="674">
        <v>93</v>
      </c>
      <c r="O14" s="226">
        <f t="shared" si="0"/>
        <v>595</v>
      </c>
      <c r="P14" s="139"/>
      <c r="Q14" s="139"/>
      <c r="R14" s="139"/>
    </row>
    <row r="15" spans="1:18" ht="15.75" customHeight="1">
      <c r="A15" s="799"/>
      <c r="B15" s="141" t="s">
        <v>48</v>
      </c>
      <c r="C15" s="697">
        <v>23</v>
      </c>
      <c r="D15" s="316">
        <v>34</v>
      </c>
      <c r="E15" s="276">
        <v>22</v>
      </c>
      <c r="F15" s="276">
        <v>23</v>
      </c>
      <c r="G15" s="276">
        <v>27</v>
      </c>
      <c r="H15" s="276">
        <v>33</v>
      </c>
      <c r="I15" s="276">
        <v>33</v>
      </c>
      <c r="J15" s="276">
        <v>23</v>
      </c>
      <c r="K15" s="276">
        <v>21</v>
      </c>
      <c r="L15" s="276">
        <v>21</v>
      </c>
      <c r="M15" s="276">
        <v>24</v>
      </c>
      <c r="N15" s="276">
        <v>38</v>
      </c>
      <c r="O15" s="227">
        <f t="shared" si="0"/>
        <v>322</v>
      </c>
      <c r="P15" s="139"/>
      <c r="Q15" s="139"/>
      <c r="R15" s="139"/>
    </row>
    <row r="16" spans="1:18" ht="15.75" customHeight="1">
      <c r="A16" s="799"/>
      <c r="B16" s="141" t="s">
        <v>49</v>
      </c>
      <c r="C16" s="697">
        <v>5</v>
      </c>
      <c r="D16" s="316">
        <v>17</v>
      </c>
      <c r="E16" s="276">
        <v>16</v>
      </c>
      <c r="F16" s="276">
        <v>13</v>
      </c>
      <c r="G16" s="276">
        <v>0</v>
      </c>
      <c r="H16" s="276">
        <v>28</v>
      </c>
      <c r="I16" s="276">
        <v>14</v>
      </c>
      <c r="J16" s="276">
        <v>53</v>
      </c>
      <c r="K16" s="276">
        <v>9</v>
      </c>
      <c r="L16" s="276">
        <v>0</v>
      </c>
      <c r="M16" s="276">
        <v>0</v>
      </c>
      <c r="N16" s="276">
        <v>49</v>
      </c>
      <c r="O16" s="227">
        <f t="shared" si="0"/>
        <v>204</v>
      </c>
      <c r="P16" s="139"/>
      <c r="Q16" s="139"/>
      <c r="R16" s="139"/>
    </row>
    <row r="17" spans="1:18" ht="15.75" customHeight="1">
      <c r="A17" s="799"/>
      <c r="B17" s="141" t="s">
        <v>71</v>
      </c>
      <c r="C17" s="697">
        <v>0</v>
      </c>
      <c r="D17" s="316">
        <v>0</v>
      </c>
      <c r="E17" s="276">
        <v>0</v>
      </c>
      <c r="F17" s="276">
        <v>0</v>
      </c>
      <c r="G17" s="276">
        <v>0</v>
      </c>
      <c r="H17" s="276">
        <v>0</v>
      </c>
      <c r="I17" s="276">
        <v>0</v>
      </c>
      <c r="J17" s="276">
        <v>0</v>
      </c>
      <c r="K17" s="276">
        <v>0</v>
      </c>
      <c r="L17" s="276">
        <v>0</v>
      </c>
      <c r="M17" s="276">
        <v>0</v>
      </c>
      <c r="N17" s="276">
        <v>0</v>
      </c>
      <c r="O17" s="227">
        <f t="shared" si="0"/>
        <v>0</v>
      </c>
      <c r="P17" s="139"/>
      <c r="Q17" s="139"/>
      <c r="R17" s="139"/>
    </row>
    <row r="18" spans="1:18" ht="15.75" customHeight="1" thickBot="1">
      <c r="A18" s="800"/>
      <c r="B18" s="142" t="s">
        <v>50</v>
      </c>
      <c r="C18" s="698">
        <v>3</v>
      </c>
      <c r="D18" s="316">
        <v>0</v>
      </c>
      <c r="E18" s="276">
        <v>2</v>
      </c>
      <c r="F18" s="276">
        <v>3</v>
      </c>
      <c r="G18" s="276">
        <v>11</v>
      </c>
      <c r="H18" s="276">
        <v>14</v>
      </c>
      <c r="I18" s="276">
        <v>2</v>
      </c>
      <c r="J18" s="276">
        <v>16</v>
      </c>
      <c r="K18" s="276">
        <v>3</v>
      </c>
      <c r="L18" s="276">
        <v>6</v>
      </c>
      <c r="M18" s="276">
        <v>3</v>
      </c>
      <c r="N18" s="276">
        <v>6</v>
      </c>
      <c r="O18" s="229">
        <f t="shared" si="0"/>
        <v>69</v>
      </c>
      <c r="P18" s="139"/>
      <c r="Q18" s="139"/>
      <c r="R18" s="139"/>
    </row>
    <row r="19" spans="1:18" ht="15.75" customHeight="1" thickTop="1">
      <c r="A19" s="798" t="s">
        <v>122</v>
      </c>
      <c r="B19" s="140" t="s">
        <v>47</v>
      </c>
      <c r="C19" s="699">
        <v>5</v>
      </c>
      <c r="D19" s="315">
        <v>9</v>
      </c>
      <c r="E19" s="315">
        <v>21</v>
      </c>
      <c r="F19" s="315">
        <v>3</v>
      </c>
      <c r="G19" s="315">
        <v>8</v>
      </c>
      <c r="H19" s="315">
        <v>7</v>
      </c>
      <c r="I19" s="315">
        <v>2</v>
      </c>
      <c r="J19" s="315">
        <v>5</v>
      </c>
      <c r="K19" s="315">
        <v>1</v>
      </c>
      <c r="L19" s="315">
        <v>5</v>
      </c>
      <c r="M19" s="674">
        <v>19</v>
      </c>
      <c r="N19" s="674">
        <v>7</v>
      </c>
      <c r="O19" s="226">
        <f t="shared" si="0"/>
        <v>92</v>
      </c>
      <c r="P19" s="139"/>
      <c r="Q19" s="139"/>
      <c r="R19" s="139"/>
    </row>
    <row r="20" spans="1:18" ht="15.75" customHeight="1">
      <c r="A20" s="799"/>
      <c r="B20" s="141" t="s">
        <v>48</v>
      </c>
      <c r="C20" s="693">
        <v>5</v>
      </c>
      <c r="D20" s="316">
        <v>9</v>
      </c>
      <c r="E20" s="276">
        <v>9</v>
      </c>
      <c r="F20" s="276">
        <v>3</v>
      </c>
      <c r="G20" s="276">
        <v>8</v>
      </c>
      <c r="H20" s="276">
        <v>7</v>
      </c>
      <c r="I20" s="276">
        <v>2</v>
      </c>
      <c r="J20" s="276">
        <v>5</v>
      </c>
      <c r="K20" s="276">
        <v>1</v>
      </c>
      <c r="L20" s="276">
        <v>5</v>
      </c>
      <c r="M20" s="276">
        <v>4</v>
      </c>
      <c r="N20" s="276">
        <v>7</v>
      </c>
      <c r="O20" s="227">
        <f t="shared" si="0"/>
        <v>65</v>
      </c>
      <c r="P20" s="139"/>
      <c r="Q20" s="139"/>
      <c r="R20" s="139"/>
    </row>
    <row r="21" spans="1:18" ht="15.75" customHeight="1">
      <c r="A21" s="799"/>
      <c r="B21" s="141" t="s">
        <v>49</v>
      </c>
      <c r="C21" s="693">
        <v>0</v>
      </c>
      <c r="D21" s="316">
        <v>0</v>
      </c>
      <c r="E21" s="276">
        <v>12</v>
      </c>
      <c r="F21" s="276">
        <v>0</v>
      </c>
      <c r="G21" s="276">
        <v>0</v>
      </c>
      <c r="H21" s="276">
        <v>0</v>
      </c>
      <c r="I21" s="364">
        <v>0</v>
      </c>
      <c r="J21" s="276">
        <v>0</v>
      </c>
      <c r="K21" s="276">
        <v>0</v>
      </c>
      <c r="L21" s="276">
        <v>0</v>
      </c>
      <c r="M21" s="276">
        <v>15</v>
      </c>
      <c r="N21" s="276">
        <v>0</v>
      </c>
      <c r="O21" s="227">
        <f t="shared" si="0"/>
        <v>27</v>
      </c>
      <c r="P21" s="139"/>
      <c r="Q21" s="139"/>
      <c r="R21" s="139"/>
    </row>
    <row r="22" spans="1:18" ht="15.75" customHeight="1">
      <c r="A22" s="799"/>
      <c r="B22" s="141" t="s">
        <v>71</v>
      </c>
      <c r="C22" s="693">
        <v>0</v>
      </c>
      <c r="D22" s="316">
        <v>0</v>
      </c>
      <c r="E22" s="276">
        <v>0</v>
      </c>
      <c r="F22" s="276">
        <v>0</v>
      </c>
      <c r="G22" s="276">
        <v>0</v>
      </c>
      <c r="H22" s="276">
        <v>0</v>
      </c>
      <c r="I22" s="276">
        <v>0</v>
      </c>
      <c r="J22" s="276">
        <v>0</v>
      </c>
      <c r="K22" s="276">
        <v>0</v>
      </c>
      <c r="L22" s="276">
        <v>0</v>
      </c>
      <c r="M22" s="276">
        <v>0</v>
      </c>
      <c r="N22" s="276">
        <v>0</v>
      </c>
      <c r="O22" s="227">
        <f t="shared" si="0"/>
        <v>0</v>
      </c>
      <c r="P22" s="139"/>
      <c r="Q22" s="139"/>
      <c r="R22" s="139"/>
    </row>
    <row r="23" spans="1:18" ht="15.75" customHeight="1" thickBot="1">
      <c r="A23" s="800"/>
      <c r="B23" s="142" t="s">
        <v>50</v>
      </c>
      <c r="C23" s="684">
        <v>0</v>
      </c>
      <c r="D23" s="316">
        <v>0</v>
      </c>
      <c r="E23" s="276">
        <v>0</v>
      </c>
      <c r="F23" s="276">
        <v>0</v>
      </c>
      <c r="G23" s="276">
        <v>0</v>
      </c>
      <c r="H23" s="276">
        <v>0</v>
      </c>
      <c r="I23" s="276">
        <v>0</v>
      </c>
      <c r="J23" s="276">
        <v>0</v>
      </c>
      <c r="K23" s="276">
        <v>0</v>
      </c>
      <c r="L23" s="276">
        <v>0</v>
      </c>
      <c r="M23" s="276">
        <v>0</v>
      </c>
      <c r="N23" s="276">
        <v>0</v>
      </c>
      <c r="O23" s="229">
        <f t="shared" si="0"/>
        <v>0</v>
      </c>
      <c r="P23" s="139"/>
      <c r="Q23" s="139"/>
      <c r="R23" s="139"/>
    </row>
    <row r="24" spans="1:18" ht="15.75" customHeight="1" thickTop="1">
      <c r="A24" s="798" t="s">
        <v>123</v>
      </c>
      <c r="B24" s="140" t="s">
        <v>47</v>
      </c>
      <c r="C24" s="699">
        <v>20</v>
      </c>
      <c r="D24" s="315">
        <v>10</v>
      </c>
      <c r="E24" s="315">
        <v>12</v>
      </c>
      <c r="F24" s="315">
        <v>8</v>
      </c>
      <c r="G24" s="315">
        <v>13</v>
      </c>
      <c r="H24" s="315">
        <v>16</v>
      </c>
      <c r="I24" s="315">
        <v>10</v>
      </c>
      <c r="J24" s="315">
        <v>8</v>
      </c>
      <c r="K24" s="315">
        <v>11</v>
      </c>
      <c r="L24" s="315">
        <v>9</v>
      </c>
      <c r="M24" s="674">
        <v>9</v>
      </c>
      <c r="N24" s="674">
        <v>11</v>
      </c>
      <c r="O24" s="226">
        <f t="shared" si="0"/>
        <v>137</v>
      </c>
      <c r="P24" s="139"/>
      <c r="Q24" s="139"/>
      <c r="R24" s="139"/>
    </row>
    <row r="25" spans="1:18" ht="15.75" customHeight="1">
      <c r="A25" s="799"/>
      <c r="B25" s="141" t="s">
        <v>48</v>
      </c>
      <c r="C25" s="693">
        <v>8</v>
      </c>
      <c r="D25" s="316">
        <v>10</v>
      </c>
      <c r="E25" s="276">
        <v>12</v>
      </c>
      <c r="F25" s="276">
        <v>8</v>
      </c>
      <c r="G25" s="276">
        <v>8</v>
      </c>
      <c r="H25" s="276">
        <v>6</v>
      </c>
      <c r="I25" s="276">
        <v>10</v>
      </c>
      <c r="J25" s="276">
        <v>8</v>
      </c>
      <c r="K25" s="276">
        <v>11</v>
      </c>
      <c r="L25" s="276">
        <v>8</v>
      </c>
      <c r="M25" s="276">
        <v>9</v>
      </c>
      <c r="N25" s="276">
        <v>10</v>
      </c>
      <c r="O25" s="227">
        <f t="shared" si="0"/>
        <v>108</v>
      </c>
      <c r="P25" s="139"/>
      <c r="Q25" s="139"/>
      <c r="R25" s="139"/>
    </row>
    <row r="26" spans="1:18" ht="15.75" customHeight="1">
      <c r="A26" s="799"/>
      <c r="B26" s="141" t="s">
        <v>49</v>
      </c>
      <c r="C26" s="693">
        <v>12</v>
      </c>
      <c r="D26" s="316">
        <v>0</v>
      </c>
      <c r="E26" s="276">
        <v>0</v>
      </c>
      <c r="F26" s="276">
        <v>0</v>
      </c>
      <c r="G26" s="276">
        <v>5</v>
      </c>
      <c r="H26" s="276">
        <v>8</v>
      </c>
      <c r="I26" s="276">
        <v>0</v>
      </c>
      <c r="J26" s="276">
        <v>0</v>
      </c>
      <c r="K26" s="276">
        <v>0</v>
      </c>
      <c r="L26" s="276">
        <v>0</v>
      </c>
      <c r="M26" s="276">
        <v>0</v>
      </c>
      <c r="N26" s="276">
        <v>0</v>
      </c>
      <c r="O26" s="227">
        <f t="shared" si="0"/>
        <v>25</v>
      </c>
      <c r="P26" s="139"/>
      <c r="Q26" s="139"/>
      <c r="R26" s="144"/>
    </row>
    <row r="27" spans="1:18" ht="15.75" customHeight="1">
      <c r="A27" s="799"/>
      <c r="B27" s="141" t="s">
        <v>71</v>
      </c>
      <c r="C27" s="693">
        <v>0</v>
      </c>
      <c r="D27" s="316">
        <v>0</v>
      </c>
      <c r="E27" s="276">
        <v>0</v>
      </c>
      <c r="F27" s="276">
        <v>0</v>
      </c>
      <c r="G27" s="276">
        <v>0</v>
      </c>
      <c r="H27" s="276">
        <v>0</v>
      </c>
      <c r="I27" s="276">
        <v>0</v>
      </c>
      <c r="J27" s="276">
        <v>0</v>
      </c>
      <c r="K27" s="276">
        <v>0</v>
      </c>
      <c r="L27" s="276">
        <v>0</v>
      </c>
      <c r="M27" s="276">
        <v>0</v>
      </c>
      <c r="N27" s="276">
        <v>0</v>
      </c>
      <c r="O27" s="227">
        <f t="shared" si="0"/>
        <v>0</v>
      </c>
      <c r="P27" s="139"/>
      <c r="Q27" s="139"/>
      <c r="R27" s="139"/>
    </row>
    <row r="28" spans="1:18" ht="15.75" customHeight="1" thickBot="1">
      <c r="A28" s="800"/>
      <c r="B28" s="142" t="s">
        <v>50</v>
      </c>
      <c r="C28" s="684">
        <v>0</v>
      </c>
      <c r="D28" s="700">
        <v>0</v>
      </c>
      <c r="E28" s="276">
        <v>0</v>
      </c>
      <c r="F28" s="276">
        <v>0</v>
      </c>
      <c r="G28" s="276">
        <v>0</v>
      </c>
      <c r="H28" s="276">
        <v>2</v>
      </c>
      <c r="I28" s="276">
        <v>0</v>
      </c>
      <c r="J28" s="276">
        <v>0</v>
      </c>
      <c r="K28" s="276">
        <v>0</v>
      </c>
      <c r="L28" s="276">
        <v>1</v>
      </c>
      <c r="M28" s="276">
        <v>0</v>
      </c>
      <c r="N28" s="276">
        <v>1</v>
      </c>
      <c r="O28" s="228">
        <f t="shared" si="0"/>
        <v>4</v>
      </c>
      <c r="P28" s="139"/>
      <c r="Q28" s="139"/>
      <c r="R28" s="139"/>
    </row>
    <row r="29" spans="1:18" ht="15.75" customHeight="1" thickTop="1">
      <c r="A29" s="797" t="s">
        <v>45</v>
      </c>
      <c r="B29" s="143" t="s">
        <v>47</v>
      </c>
      <c r="C29" s="678">
        <f>IF(C4="","",C19+C14+C9+C4+C24)</f>
        <v>81</v>
      </c>
      <c r="D29" s="546">
        <f aca="true" t="shared" si="1" ref="D29:N29">IF(D4="","",D19+D14+D9+D4+D24)</f>
        <v>112</v>
      </c>
      <c r="E29" s="546">
        <f>IF(E4="","",E19+E14+E9+E4+E24)</f>
        <v>98</v>
      </c>
      <c r="F29" s="546">
        <f>IF(F4="","",F19+F14+F9+F4+F24)</f>
        <v>80</v>
      </c>
      <c r="G29" s="546">
        <f t="shared" si="1"/>
        <v>95</v>
      </c>
      <c r="H29" s="546">
        <f>IF(H4="","",H19+H14+H9+H4+H24)</f>
        <v>143</v>
      </c>
      <c r="I29" s="546">
        <f t="shared" si="1"/>
        <v>113</v>
      </c>
      <c r="J29" s="546">
        <f t="shared" si="1"/>
        <v>164</v>
      </c>
      <c r="K29" s="546">
        <f t="shared" si="1"/>
        <v>72</v>
      </c>
      <c r="L29" s="546">
        <f t="shared" si="1"/>
        <v>67</v>
      </c>
      <c r="M29" s="546">
        <f t="shared" si="1"/>
        <v>123</v>
      </c>
      <c r="N29" s="546">
        <f t="shared" si="1"/>
        <v>139</v>
      </c>
      <c r="O29" s="222">
        <f>SUM(C29:N29)</f>
        <v>1287</v>
      </c>
      <c r="P29" s="139"/>
      <c r="Q29" s="139"/>
      <c r="R29" s="139"/>
    </row>
    <row r="30" spans="1:18" ht="15.75" customHeight="1">
      <c r="A30" s="797"/>
      <c r="B30" s="141" t="s">
        <v>48</v>
      </c>
      <c r="C30" s="547">
        <f aca="true" t="shared" si="2" ref="C30:N33">IF(C5="","",C20+C15+C10+C5+C25)</f>
        <v>57</v>
      </c>
      <c r="D30" s="547">
        <f t="shared" si="2"/>
        <v>72</v>
      </c>
      <c r="E30" s="547">
        <f t="shared" si="2"/>
        <v>61</v>
      </c>
      <c r="F30" s="547">
        <f>IF(F5="","",F20+F15+F10+F5+F25)</f>
        <v>51</v>
      </c>
      <c r="G30" s="547">
        <f t="shared" si="2"/>
        <v>68</v>
      </c>
      <c r="H30" s="547">
        <f t="shared" si="2"/>
        <v>68</v>
      </c>
      <c r="I30" s="547">
        <f t="shared" si="2"/>
        <v>65</v>
      </c>
      <c r="J30" s="547">
        <f t="shared" si="2"/>
        <v>54</v>
      </c>
      <c r="K30" s="547">
        <f t="shared" si="2"/>
        <v>54</v>
      </c>
      <c r="L30" s="547">
        <f t="shared" si="2"/>
        <v>52</v>
      </c>
      <c r="M30" s="547">
        <f t="shared" si="2"/>
        <v>54</v>
      </c>
      <c r="N30" s="547">
        <f t="shared" si="2"/>
        <v>74</v>
      </c>
      <c r="O30" s="223">
        <f t="shared" si="0"/>
        <v>730</v>
      </c>
      <c r="P30" s="139"/>
      <c r="Q30" s="139"/>
      <c r="R30" s="139"/>
    </row>
    <row r="31" spans="1:18" ht="15.75" customHeight="1">
      <c r="A31" s="797"/>
      <c r="B31" s="141" t="s">
        <v>49</v>
      </c>
      <c r="C31" s="547">
        <f t="shared" si="2"/>
        <v>17</v>
      </c>
      <c r="D31" s="547">
        <f t="shared" si="2"/>
        <v>37</v>
      </c>
      <c r="E31" s="547">
        <f t="shared" si="2"/>
        <v>32</v>
      </c>
      <c r="F31" s="547">
        <f>IF(F6="","",F21+F16+F11+F6+F26)</f>
        <v>19</v>
      </c>
      <c r="G31" s="547">
        <f t="shared" si="2"/>
        <v>5</v>
      </c>
      <c r="H31" s="547">
        <f t="shared" si="2"/>
        <v>53</v>
      </c>
      <c r="I31" s="547">
        <f t="shared" si="2"/>
        <v>38</v>
      </c>
      <c r="J31" s="547">
        <f t="shared" si="2"/>
        <v>91</v>
      </c>
      <c r="K31" s="547">
        <f t="shared" si="2"/>
        <v>9</v>
      </c>
      <c r="L31" s="547">
        <f t="shared" si="2"/>
        <v>1</v>
      </c>
      <c r="M31" s="547">
        <f t="shared" si="2"/>
        <v>58</v>
      </c>
      <c r="N31" s="547">
        <f t="shared" si="2"/>
        <v>49</v>
      </c>
      <c r="O31" s="223">
        <f t="shared" si="0"/>
        <v>409</v>
      </c>
      <c r="P31" s="139"/>
      <c r="Q31" s="139"/>
      <c r="R31" s="139"/>
    </row>
    <row r="32" spans="1:18" ht="15.75" customHeight="1">
      <c r="A32" s="597"/>
      <c r="B32" s="141" t="s">
        <v>71</v>
      </c>
      <c r="C32" s="547">
        <f t="shared" si="2"/>
        <v>0</v>
      </c>
      <c r="D32" s="547">
        <f t="shared" si="2"/>
        <v>0</v>
      </c>
      <c r="E32" s="547">
        <f t="shared" si="2"/>
        <v>0</v>
      </c>
      <c r="F32" s="547">
        <f>IF(F7="","",F22+F17+F12+F7+F27)</f>
        <v>0</v>
      </c>
      <c r="G32" s="547">
        <f t="shared" si="2"/>
        <v>0</v>
      </c>
      <c r="H32" s="547">
        <f t="shared" si="2"/>
        <v>0</v>
      </c>
      <c r="I32" s="547">
        <f t="shared" si="2"/>
        <v>0</v>
      </c>
      <c r="J32" s="547">
        <f t="shared" si="2"/>
        <v>0</v>
      </c>
      <c r="K32" s="547">
        <f t="shared" si="2"/>
        <v>1</v>
      </c>
      <c r="L32" s="547">
        <f t="shared" si="2"/>
        <v>0</v>
      </c>
      <c r="M32" s="547">
        <f t="shared" si="2"/>
        <v>0</v>
      </c>
      <c r="N32" s="547">
        <f t="shared" si="2"/>
        <v>0</v>
      </c>
      <c r="O32" s="223">
        <f t="shared" si="0"/>
        <v>1</v>
      </c>
      <c r="P32" s="139"/>
      <c r="Q32" s="139"/>
      <c r="R32" s="139"/>
    </row>
    <row r="33" spans="1:18" ht="15.75" customHeight="1" thickBot="1">
      <c r="A33" s="600"/>
      <c r="B33" s="145" t="s">
        <v>50</v>
      </c>
      <c r="C33" s="548">
        <f t="shared" si="2"/>
        <v>7</v>
      </c>
      <c r="D33" s="548">
        <f t="shared" si="2"/>
        <v>3</v>
      </c>
      <c r="E33" s="548">
        <f>IF(E8="","",E23+E18+E13+E8+E28)</f>
        <v>5</v>
      </c>
      <c r="F33" s="769">
        <f>IF(F8="","",F23+F18+F13+F8+F28)</f>
        <v>10</v>
      </c>
      <c r="G33" s="548">
        <f t="shared" si="2"/>
        <v>22</v>
      </c>
      <c r="H33" s="548">
        <f t="shared" si="2"/>
        <v>22</v>
      </c>
      <c r="I33" s="548">
        <f t="shared" si="2"/>
        <v>10</v>
      </c>
      <c r="J33" s="548">
        <f t="shared" si="2"/>
        <v>19</v>
      </c>
      <c r="K33" s="548">
        <f t="shared" si="2"/>
        <v>8</v>
      </c>
      <c r="L33" s="548">
        <f t="shared" si="2"/>
        <v>14</v>
      </c>
      <c r="M33" s="548">
        <f t="shared" si="2"/>
        <v>11</v>
      </c>
      <c r="N33" s="548">
        <f t="shared" si="2"/>
        <v>16</v>
      </c>
      <c r="O33" s="545">
        <f t="shared" si="0"/>
        <v>147</v>
      </c>
      <c r="P33" s="139"/>
      <c r="Q33" s="139"/>
      <c r="R33" s="139"/>
    </row>
    <row r="34" spans="1:18" ht="13.5" customHeight="1">
      <c r="A34" s="243"/>
      <c r="B34" s="139"/>
      <c r="C34" s="146"/>
      <c r="D34" s="139"/>
      <c r="E34" s="139"/>
      <c r="F34" s="139"/>
      <c r="G34" s="139"/>
      <c r="H34" s="139"/>
      <c r="I34" s="139"/>
      <c r="J34" s="139"/>
      <c r="K34" s="801" t="s">
        <v>141</v>
      </c>
      <c r="L34" s="801"/>
      <c r="M34" s="801"/>
      <c r="N34" s="801"/>
      <c r="O34" s="801"/>
      <c r="P34" s="139"/>
      <c r="Q34" s="139"/>
      <c r="R34" s="139"/>
    </row>
    <row r="36" ht="13.5"/>
  </sheetData>
  <sheetProtection/>
  <mergeCells count="6">
    <mergeCell ref="A29:A31"/>
    <mergeCell ref="A9:A11"/>
    <mergeCell ref="A14:A18"/>
    <mergeCell ref="A19:A23"/>
    <mergeCell ref="A24:A28"/>
    <mergeCell ref="K34:O34"/>
  </mergeCells>
  <printOptions horizontalCentered="1"/>
  <pageMargins left="0.7480314960629921" right="0.7480314960629921" top="0.984251968503937" bottom="0.4724409448818898" header="0.1968503937007874" footer="0.1968503937007874"/>
  <pageSetup fitToHeight="1" fitToWidth="1" horizontalDpi="600" verticalDpi="600" orientation="landscape" paperSize="9" scale="94" r:id="rId2"/>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O73"/>
  <sheetViews>
    <sheetView view="pageBreakPreview" zoomScaleSheetLayoutView="100" zoomScalePageLayoutView="0" workbookViewId="0" topLeftCell="A1">
      <pane xSplit="2" ySplit="3" topLeftCell="C4" activePane="bottomRight" state="frozen"/>
      <selection pane="topLeft" activeCell="Q15" sqref="Q15"/>
      <selection pane="topRight" activeCell="Q15" sqref="Q15"/>
      <selection pane="bottomLeft" activeCell="Q15" sqref="Q15"/>
      <selection pane="bottomRight" activeCell="A1" sqref="A1"/>
    </sheetView>
  </sheetViews>
  <sheetFormatPr defaultColWidth="9.00390625" defaultRowHeight="13.5"/>
  <cols>
    <col min="1" max="1" width="14.625" style="123" customWidth="1"/>
    <col min="2" max="2" width="11.625" style="123" customWidth="1"/>
    <col min="3" max="15" width="12.625" style="123" customWidth="1"/>
    <col min="16" max="16384" width="9.00390625" style="123" customWidth="1"/>
  </cols>
  <sheetData>
    <row r="1" spans="1:15" ht="17.25">
      <c r="A1" s="254"/>
      <c r="B1" s="84" t="s">
        <v>53</v>
      </c>
      <c r="C1" s="50" t="s">
        <v>189</v>
      </c>
      <c r="D1" s="50"/>
      <c r="E1" s="50"/>
      <c r="F1" s="50"/>
      <c r="G1" s="50" t="s">
        <v>207</v>
      </c>
      <c r="H1" s="50"/>
      <c r="I1" s="132"/>
      <c r="J1" s="132"/>
      <c r="K1" s="132"/>
      <c r="L1" s="132"/>
      <c r="M1" s="132"/>
      <c r="N1" s="132"/>
      <c r="O1" s="132"/>
    </row>
    <row r="2" spans="1:15" ht="14.25" thickBot="1">
      <c r="A2" s="147"/>
      <c r="B2" s="147"/>
      <c r="C2" s="132"/>
      <c r="D2" s="132"/>
      <c r="E2" s="132"/>
      <c r="F2" s="132"/>
      <c r="G2" s="132"/>
      <c r="H2" s="132"/>
      <c r="I2" s="132"/>
      <c r="J2" s="132"/>
      <c r="K2" s="132"/>
      <c r="L2" s="132"/>
      <c r="M2" s="132"/>
      <c r="N2" s="132"/>
      <c r="O2" s="299" t="s">
        <v>0</v>
      </c>
    </row>
    <row r="3" spans="1:15" ht="21.75" customHeight="1" thickBot="1">
      <c r="A3" s="85" t="s">
        <v>43</v>
      </c>
      <c r="B3" s="121" t="s">
        <v>44</v>
      </c>
      <c r="C3" s="86" t="s">
        <v>1</v>
      </c>
      <c r="D3" s="87" t="s">
        <v>2</v>
      </c>
      <c r="E3" s="87" t="s">
        <v>3</v>
      </c>
      <c r="F3" s="87" t="s">
        <v>4</v>
      </c>
      <c r="G3" s="87" t="s">
        <v>5</v>
      </c>
      <c r="H3" s="87" t="s">
        <v>6</v>
      </c>
      <c r="I3" s="87" t="s">
        <v>7</v>
      </c>
      <c r="J3" s="87" t="s">
        <v>8</v>
      </c>
      <c r="K3" s="87" t="s">
        <v>9</v>
      </c>
      <c r="L3" s="87" t="s">
        <v>10</v>
      </c>
      <c r="M3" s="87" t="s">
        <v>11</v>
      </c>
      <c r="N3" s="88" t="s">
        <v>12</v>
      </c>
      <c r="O3" s="103" t="s">
        <v>45</v>
      </c>
    </row>
    <row r="4" spans="1:15" ht="13.5" customHeight="1" thickTop="1">
      <c r="A4" s="89"/>
      <c r="B4" s="148" t="s">
        <v>47</v>
      </c>
      <c r="C4" s="686">
        <v>70</v>
      </c>
      <c r="D4" s="680">
        <v>93</v>
      </c>
      <c r="E4" s="309">
        <v>72</v>
      </c>
      <c r="F4" s="309">
        <v>65</v>
      </c>
      <c r="G4" s="309">
        <v>92</v>
      </c>
      <c r="H4" s="309">
        <v>93</v>
      </c>
      <c r="I4" s="309">
        <v>98</v>
      </c>
      <c r="J4" s="309">
        <v>96</v>
      </c>
      <c r="K4" s="309">
        <v>79</v>
      </c>
      <c r="L4" s="309">
        <v>139</v>
      </c>
      <c r="M4" s="673">
        <v>53</v>
      </c>
      <c r="N4" s="673">
        <v>59</v>
      </c>
      <c r="O4" s="222">
        <f>SUM(C4:N4)</f>
        <v>1009</v>
      </c>
    </row>
    <row r="5" spans="1:15" ht="13.5" customHeight="1">
      <c r="A5" s="586"/>
      <c r="B5" s="149" t="s">
        <v>48</v>
      </c>
      <c r="C5" s="687">
        <v>21</v>
      </c>
      <c r="D5" s="681">
        <v>22</v>
      </c>
      <c r="E5" s="307">
        <v>22</v>
      </c>
      <c r="F5" s="307">
        <v>30</v>
      </c>
      <c r="G5" s="307">
        <v>29</v>
      </c>
      <c r="H5" s="307">
        <v>36</v>
      </c>
      <c r="I5" s="307">
        <v>23</v>
      </c>
      <c r="J5" s="307">
        <v>23</v>
      </c>
      <c r="K5" s="307">
        <v>35</v>
      </c>
      <c r="L5" s="307">
        <v>18</v>
      </c>
      <c r="M5" s="307">
        <v>23</v>
      </c>
      <c r="N5" s="307">
        <v>18</v>
      </c>
      <c r="O5" s="223">
        <f aca="true" t="shared" si="0" ref="O5:O53">SUM(C5:N5)</f>
        <v>300</v>
      </c>
    </row>
    <row r="6" spans="1:15" ht="13.5" customHeight="1">
      <c r="A6" s="587" t="s">
        <v>111</v>
      </c>
      <c r="B6" s="149" t="s">
        <v>49</v>
      </c>
      <c r="C6" s="687">
        <v>15</v>
      </c>
      <c r="D6" s="681">
        <v>47</v>
      </c>
      <c r="E6" s="307">
        <v>35</v>
      </c>
      <c r="F6" s="307">
        <v>18</v>
      </c>
      <c r="G6" s="307">
        <v>50</v>
      </c>
      <c r="H6" s="307">
        <v>28</v>
      </c>
      <c r="I6" s="307">
        <v>54</v>
      </c>
      <c r="J6" s="307">
        <v>67</v>
      </c>
      <c r="K6" s="307">
        <v>26</v>
      </c>
      <c r="L6" s="307">
        <v>104</v>
      </c>
      <c r="M6" s="307">
        <v>10</v>
      </c>
      <c r="N6" s="307">
        <v>23</v>
      </c>
      <c r="O6" s="223">
        <f t="shared" si="0"/>
        <v>477</v>
      </c>
    </row>
    <row r="7" spans="1:15" ht="13.5" customHeight="1">
      <c r="A7" s="586"/>
      <c r="B7" s="149" t="s">
        <v>71</v>
      </c>
      <c r="C7" s="687">
        <v>0</v>
      </c>
      <c r="D7" s="681">
        <v>0</v>
      </c>
      <c r="E7" s="307">
        <v>0</v>
      </c>
      <c r="F7" s="307">
        <v>0</v>
      </c>
      <c r="G7" s="307">
        <v>0</v>
      </c>
      <c r="H7" s="307">
        <v>0</v>
      </c>
      <c r="I7" s="307">
        <v>0</v>
      </c>
      <c r="J7" s="307">
        <v>0</v>
      </c>
      <c r="K7" s="307">
        <v>0</v>
      </c>
      <c r="L7" s="307">
        <v>0</v>
      </c>
      <c r="M7" s="307">
        <v>0</v>
      </c>
      <c r="N7" s="307">
        <v>0</v>
      </c>
      <c r="O7" s="223">
        <f t="shared" si="0"/>
        <v>0</v>
      </c>
    </row>
    <row r="8" spans="1:15" ht="13.5" customHeight="1" thickBot="1">
      <c r="A8" s="588"/>
      <c r="B8" s="150" t="s">
        <v>50</v>
      </c>
      <c r="C8" s="685">
        <v>34</v>
      </c>
      <c r="D8" s="681">
        <v>24</v>
      </c>
      <c r="E8" s="307">
        <v>15</v>
      </c>
      <c r="F8" s="307">
        <v>17</v>
      </c>
      <c r="G8" s="307">
        <v>13</v>
      </c>
      <c r="H8" s="307">
        <v>29</v>
      </c>
      <c r="I8" s="307">
        <v>21</v>
      </c>
      <c r="J8" s="307">
        <v>6</v>
      </c>
      <c r="K8" s="307">
        <v>18</v>
      </c>
      <c r="L8" s="307">
        <v>17</v>
      </c>
      <c r="M8" s="307">
        <v>20</v>
      </c>
      <c r="N8" s="307">
        <v>18</v>
      </c>
      <c r="O8" s="312">
        <f t="shared" si="0"/>
        <v>232</v>
      </c>
    </row>
    <row r="9" spans="1:15" ht="13.5" customHeight="1" thickTop="1">
      <c r="A9" s="804" t="s">
        <v>135</v>
      </c>
      <c r="B9" s="151" t="s">
        <v>47</v>
      </c>
      <c r="C9" s="688">
        <v>30</v>
      </c>
      <c r="D9" s="680">
        <v>15</v>
      </c>
      <c r="E9" s="309">
        <v>19</v>
      </c>
      <c r="F9" s="309">
        <v>22</v>
      </c>
      <c r="G9" s="309">
        <v>28</v>
      </c>
      <c r="H9" s="309">
        <v>21</v>
      </c>
      <c r="I9" s="309">
        <v>11</v>
      </c>
      <c r="J9" s="309">
        <v>19</v>
      </c>
      <c r="K9" s="309">
        <v>15</v>
      </c>
      <c r="L9" s="309">
        <v>16</v>
      </c>
      <c r="M9" s="673">
        <v>19</v>
      </c>
      <c r="N9" s="673">
        <v>28</v>
      </c>
      <c r="O9" s="313">
        <f t="shared" si="0"/>
        <v>243</v>
      </c>
    </row>
    <row r="10" spans="1:15" ht="13.5" customHeight="1">
      <c r="A10" s="805"/>
      <c r="B10" s="149" t="s">
        <v>48</v>
      </c>
      <c r="C10" s="687">
        <v>19</v>
      </c>
      <c r="D10" s="681">
        <v>12</v>
      </c>
      <c r="E10" s="307">
        <v>13</v>
      </c>
      <c r="F10" s="307">
        <v>21</v>
      </c>
      <c r="G10" s="307">
        <v>13</v>
      </c>
      <c r="H10" s="307">
        <v>13</v>
      </c>
      <c r="I10" s="307">
        <v>9</v>
      </c>
      <c r="J10" s="307">
        <v>13</v>
      </c>
      <c r="K10" s="307">
        <v>10</v>
      </c>
      <c r="L10" s="307">
        <v>13</v>
      </c>
      <c r="M10" s="307">
        <v>13</v>
      </c>
      <c r="N10" s="307">
        <v>11</v>
      </c>
      <c r="O10" s="223">
        <f t="shared" si="0"/>
        <v>160</v>
      </c>
    </row>
    <row r="11" spans="1:15" ht="13.5" customHeight="1">
      <c r="A11" s="805"/>
      <c r="B11" s="149" t="s">
        <v>49</v>
      </c>
      <c r="C11" s="687">
        <v>6</v>
      </c>
      <c r="D11" s="681">
        <v>0</v>
      </c>
      <c r="E11" s="307">
        <v>0</v>
      </c>
      <c r="F11" s="307">
        <v>0</v>
      </c>
      <c r="G11" s="307">
        <v>12</v>
      </c>
      <c r="H11" s="307">
        <v>0</v>
      </c>
      <c r="I11" s="307">
        <v>0</v>
      </c>
      <c r="J11" s="307">
        <v>0</v>
      </c>
      <c r="K11" s="307">
        <v>4</v>
      </c>
      <c r="L11" s="307">
        <v>0</v>
      </c>
      <c r="M11" s="307">
        <v>6</v>
      </c>
      <c r="N11" s="307">
        <v>6</v>
      </c>
      <c r="O11" s="223">
        <f t="shared" si="0"/>
        <v>34</v>
      </c>
    </row>
    <row r="12" spans="1:15" ht="13.5" customHeight="1">
      <c r="A12" s="805"/>
      <c r="B12" s="149" t="s">
        <v>71</v>
      </c>
      <c r="C12" s="687">
        <v>0</v>
      </c>
      <c r="D12" s="681">
        <v>0</v>
      </c>
      <c r="E12" s="307">
        <v>0</v>
      </c>
      <c r="F12" s="307">
        <v>0</v>
      </c>
      <c r="G12" s="307">
        <v>0</v>
      </c>
      <c r="H12" s="307">
        <v>0</v>
      </c>
      <c r="I12" s="307">
        <v>0</v>
      </c>
      <c r="J12" s="307">
        <v>0</v>
      </c>
      <c r="K12" s="307">
        <v>0</v>
      </c>
      <c r="L12" s="307">
        <v>0</v>
      </c>
      <c r="M12" s="307">
        <v>0</v>
      </c>
      <c r="N12" s="307">
        <v>0</v>
      </c>
      <c r="O12" s="223">
        <f t="shared" si="0"/>
        <v>0</v>
      </c>
    </row>
    <row r="13" spans="1:15" ht="13.5" customHeight="1" thickBot="1">
      <c r="A13" s="806"/>
      <c r="B13" s="152" t="s">
        <v>50</v>
      </c>
      <c r="C13" s="685">
        <v>5</v>
      </c>
      <c r="D13" s="682">
        <v>3</v>
      </c>
      <c r="E13" s="308">
        <v>6</v>
      </c>
      <c r="F13" s="308">
        <v>1</v>
      </c>
      <c r="G13" s="308">
        <v>3</v>
      </c>
      <c r="H13" s="308">
        <v>8</v>
      </c>
      <c r="I13" s="308">
        <v>2</v>
      </c>
      <c r="J13" s="308">
        <v>6</v>
      </c>
      <c r="K13" s="308">
        <v>1</v>
      </c>
      <c r="L13" s="308">
        <v>3</v>
      </c>
      <c r="M13" s="308">
        <v>0</v>
      </c>
      <c r="N13" s="308">
        <v>11</v>
      </c>
      <c r="O13" s="306">
        <f t="shared" si="0"/>
        <v>49</v>
      </c>
    </row>
    <row r="14" spans="1:15" ht="13.5" customHeight="1" thickTop="1">
      <c r="A14" s="802" t="s">
        <v>182</v>
      </c>
      <c r="B14" s="148" t="s">
        <v>47</v>
      </c>
      <c r="C14" s="688">
        <v>17</v>
      </c>
      <c r="D14" s="680">
        <v>19</v>
      </c>
      <c r="E14" s="309">
        <v>37</v>
      </c>
      <c r="F14" s="309">
        <v>17</v>
      </c>
      <c r="G14" s="309">
        <v>13</v>
      </c>
      <c r="H14" s="309">
        <v>30</v>
      </c>
      <c r="I14" s="309">
        <v>18</v>
      </c>
      <c r="J14" s="309">
        <v>15</v>
      </c>
      <c r="K14" s="309">
        <v>9</v>
      </c>
      <c r="L14" s="309">
        <v>35</v>
      </c>
      <c r="M14" s="673">
        <v>18</v>
      </c>
      <c r="N14" s="673">
        <v>26</v>
      </c>
      <c r="O14" s="222">
        <f t="shared" si="0"/>
        <v>254</v>
      </c>
    </row>
    <row r="15" spans="1:15" ht="13.5" customHeight="1">
      <c r="A15" s="803"/>
      <c r="B15" s="149" t="s">
        <v>48</v>
      </c>
      <c r="C15" s="687">
        <v>10</v>
      </c>
      <c r="D15" s="681">
        <v>6</v>
      </c>
      <c r="E15" s="307">
        <v>15</v>
      </c>
      <c r="F15" s="307">
        <v>14</v>
      </c>
      <c r="G15" s="307">
        <v>10</v>
      </c>
      <c r="H15" s="307">
        <v>8</v>
      </c>
      <c r="I15" s="307">
        <v>9</v>
      </c>
      <c r="J15" s="307">
        <v>10</v>
      </c>
      <c r="K15" s="307">
        <v>6</v>
      </c>
      <c r="L15" s="307">
        <v>16</v>
      </c>
      <c r="M15" s="307">
        <v>10</v>
      </c>
      <c r="N15" s="307">
        <v>11</v>
      </c>
      <c r="O15" s="223">
        <f t="shared" si="0"/>
        <v>125</v>
      </c>
    </row>
    <row r="16" spans="1:15" ht="13.5" customHeight="1">
      <c r="A16" s="803"/>
      <c r="B16" s="149" t="s">
        <v>49</v>
      </c>
      <c r="C16" s="687">
        <v>0</v>
      </c>
      <c r="D16" s="681">
        <v>5</v>
      </c>
      <c r="E16" s="307">
        <v>0</v>
      </c>
      <c r="F16" s="307">
        <v>0</v>
      </c>
      <c r="G16" s="307">
        <v>0</v>
      </c>
      <c r="H16" s="307">
        <v>14</v>
      </c>
      <c r="I16" s="307">
        <v>0</v>
      </c>
      <c r="J16" s="307">
        <v>1</v>
      </c>
      <c r="K16" s="307">
        <v>0</v>
      </c>
      <c r="L16" s="307">
        <v>16</v>
      </c>
      <c r="M16" s="307">
        <v>6</v>
      </c>
      <c r="N16" s="307">
        <v>0</v>
      </c>
      <c r="O16" s="223">
        <f t="shared" si="0"/>
        <v>42</v>
      </c>
    </row>
    <row r="17" spans="1:15" ht="13.5" customHeight="1">
      <c r="A17" s="586"/>
      <c r="B17" s="149" t="s">
        <v>71</v>
      </c>
      <c r="C17" s="687">
        <v>0</v>
      </c>
      <c r="D17" s="681">
        <v>0</v>
      </c>
      <c r="E17" s="307">
        <v>0</v>
      </c>
      <c r="F17" s="307">
        <v>0</v>
      </c>
      <c r="G17" s="307">
        <v>0</v>
      </c>
      <c r="H17" s="307">
        <v>0</v>
      </c>
      <c r="I17" s="307">
        <v>0</v>
      </c>
      <c r="J17" s="307">
        <v>0</v>
      </c>
      <c r="K17" s="307">
        <v>0</v>
      </c>
      <c r="L17" s="307">
        <v>0</v>
      </c>
      <c r="M17" s="307">
        <v>0</v>
      </c>
      <c r="N17" s="307">
        <v>0</v>
      </c>
      <c r="O17" s="223">
        <f t="shared" si="0"/>
        <v>0</v>
      </c>
    </row>
    <row r="18" spans="1:15" ht="13.5" customHeight="1" thickBot="1">
      <c r="A18" s="588"/>
      <c r="B18" s="150" t="s">
        <v>50</v>
      </c>
      <c r="C18" s="685">
        <v>7</v>
      </c>
      <c r="D18" s="682">
        <v>8</v>
      </c>
      <c r="E18" s="308">
        <v>22</v>
      </c>
      <c r="F18" s="308">
        <v>3</v>
      </c>
      <c r="G18" s="308">
        <v>3</v>
      </c>
      <c r="H18" s="308">
        <v>8</v>
      </c>
      <c r="I18" s="308">
        <v>9</v>
      </c>
      <c r="J18" s="308">
        <v>4</v>
      </c>
      <c r="K18" s="308">
        <v>3</v>
      </c>
      <c r="L18" s="308">
        <v>3</v>
      </c>
      <c r="M18" s="308">
        <v>2</v>
      </c>
      <c r="N18" s="308">
        <v>15</v>
      </c>
      <c r="O18" s="306">
        <f t="shared" si="0"/>
        <v>87</v>
      </c>
    </row>
    <row r="19" spans="1:15" ht="13.5" customHeight="1" thickTop="1">
      <c r="A19" s="803" t="s">
        <v>136</v>
      </c>
      <c r="B19" s="151" t="s">
        <v>47</v>
      </c>
      <c r="C19" s="688">
        <v>90</v>
      </c>
      <c r="D19" s="680">
        <v>87</v>
      </c>
      <c r="E19" s="309">
        <v>41</v>
      </c>
      <c r="F19" s="309">
        <v>84</v>
      </c>
      <c r="G19" s="309">
        <v>66</v>
      </c>
      <c r="H19" s="309">
        <v>104</v>
      </c>
      <c r="I19" s="309">
        <v>18</v>
      </c>
      <c r="J19" s="309">
        <v>52</v>
      </c>
      <c r="K19" s="309">
        <v>76</v>
      </c>
      <c r="L19" s="309">
        <v>29</v>
      </c>
      <c r="M19" s="673">
        <v>24</v>
      </c>
      <c r="N19" s="673">
        <v>31</v>
      </c>
      <c r="O19" s="222">
        <f t="shared" si="0"/>
        <v>702</v>
      </c>
    </row>
    <row r="20" spans="1:15" ht="13.5" customHeight="1">
      <c r="A20" s="803"/>
      <c r="B20" s="149" t="s">
        <v>48</v>
      </c>
      <c r="C20" s="687">
        <v>25</v>
      </c>
      <c r="D20" s="681">
        <v>37</v>
      </c>
      <c r="E20" s="307">
        <v>24</v>
      </c>
      <c r="F20" s="307">
        <v>18</v>
      </c>
      <c r="G20" s="307">
        <v>38</v>
      </c>
      <c r="H20" s="307">
        <v>22</v>
      </c>
      <c r="I20" s="307">
        <v>13</v>
      </c>
      <c r="J20" s="307">
        <v>18</v>
      </c>
      <c r="K20" s="307">
        <v>24</v>
      </c>
      <c r="L20" s="307">
        <v>19</v>
      </c>
      <c r="M20" s="307">
        <v>18</v>
      </c>
      <c r="N20" s="307">
        <v>25</v>
      </c>
      <c r="O20" s="223">
        <f t="shared" si="0"/>
        <v>281</v>
      </c>
    </row>
    <row r="21" spans="1:15" ht="13.5" customHeight="1">
      <c r="A21" s="803"/>
      <c r="B21" s="149" t="s">
        <v>49</v>
      </c>
      <c r="C21" s="687">
        <v>52</v>
      </c>
      <c r="D21" s="681">
        <v>34</v>
      </c>
      <c r="E21" s="307">
        <v>8</v>
      </c>
      <c r="F21" s="307">
        <v>43</v>
      </c>
      <c r="G21" s="307">
        <v>0</v>
      </c>
      <c r="H21" s="307">
        <v>70</v>
      </c>
      <c r="I21" s="307">
        <v>0</v>
      </c>
      <c r="J21" s="307">
        <v>28</v>
      </c>
      <c r="K21" s="307">
        <v>32</v>
      </c>
      <c r="L21" s="307">
        <v>0</v>
      </c>
      <c r="M21" s="307">
        <v>0</v>
      </c>
      <c r="N21" s="307">
        <v>0</v>
      </c>
      <c r="O21" s="223">
        <f t="shared" si="0"/>
        <v>267</v>
      </c>
    </row>
    <row r="22" spans="1:15" ht="13.5" customHeight="1">
      <c r="A22" s="586"/>
      <c r="B22" s="149" t="s">
        <v>71</v>
      </c>
      <c r="C22" s="687">
        <v>0</v>
      </c>
      <c r="D22" s="681">
        <v>0</v>
      </c>
      <c r="E22" s="307">
        <v>0</v>
      </c>
      <c r="F22" s="307">
        <v>0</v>
      </c>
      <c r="G22" s="307">
        <v>0</v>
      </c>
      <c r="H22" s="307">
        <v>1</v>
      </c>
      <c r="I22" s="307">
        <v>0</v>
      </c>
      <c r="J22" s="307">
        <v>0</v>
      </c>
      <c r="K22" s="307">
        <v>0</v>
      </c>
      <c r="L22" s="307">
        <v>0</v>
      </c>
      <c r="M22" s="307">
        <v>0</v>
      </c>
      <c r="N22" s="307">
        <v>0</v>
      </c>
      <c r="O22" s="223">
        <f t="shared" si="0"/>
        <v>1</v>
      </c>
    </row>
    <row r="23" spans="1:15" ht="13.5" customHeight="1" thickBot="1">
      <c r="A23" s="586"/>
      <c r="B23" s="152" t="s">
        <v>50</v>
      </c>
      <c r="C23" s="685">
        <v>13</v>
      </c>
      <c r="D23" s="681">
        <v>16</v>
      </c>
      <c r="E23" s="307">
        <v>9</v>
      </c>
      <c r="F23" s="307">
        <v>23</v>
      </c>
      <c r="G23" s="308">
        <v>28</v>
      </c>
      <c r="H23" s="307">
        <v>11</v>
      </c>
      <c r="I23" s="307">
        <v>5</v>
      </c>
      <c r="J23" s="307">
        <v>6</v>
      </c>
      <c r="K23" s="307">
        <v>20</v>
      </c>
      <c r="L23" s="307">
        <v>10</v>
      </c>
      <c r="M23" s="307">
        <v>6</v>
      </c>
      <c r="N23" s="307">
        <v>6</v>
      </c>
      <c r="O23" s="306">
        <f t="shared" si="0"/>
        <v>153</v>
      </c>
    </row>
    <row r="24" spans="1:15" ht="13.5" customHeight="1" thickTop="1">
      <c r="A24" s="802" t="s">
        <v>137</v>
      </c>
      <c r="B24" s="148" t="s">
        <v>47</v>
      </c>
      <c r="C24" s="688">
        <v>44</v>
      </c>
      <c r="D24" s="680">
        <v>30</v>
      </c>
      <c r="E24" s="309">
        <v>39</v>
      </c>
      <c r="F24" s="309">
        <v>33</v>
      </c>
      <c r="G24" s="309">
        <v>19</v>
      </c>
      <c r="H24" s="309">
        <v>28</v>
      </c>
      <c r="I24" s="309">
        <v>32</v>
      </c>
      <c r="J24" s="309">
        <v>29</v>
      </c>
      <c r="K24" s="309">
        <v>26</v>
      </c>
      <c r="L24" s="309">
        <v>151</v>
      </c>
      <c r="M24" s="673">
        <v>25</v>
      </c>
      <c r="N24" s="673">
        <v>21</v>
      </c>
      <c r="O24" s="222">
        <f t="shared" si="0"/>
        <v>477</v>
      </c>
    </row>
    <row r="25" spans="1:15" ht="13.5" customHeight="1">
      <c r="A25" s="803"/>
      <c r="B25" s="149" t="s">
        <v>48</v>
      </c>
      <c r="C25" s="687">
        <v>20</v>
      </c>
      <c r="D25" s="681">
        <v>9</v>
      </c>
      <c r="E25" s="307">
        <v>16</v>
      </c>
      <c r="F25" s="307">
        <v>14</v>
      </c>
      <c r="G25" s="307">
        <v>15</v>
      </c>
      <c r="H25" s="307">
        <v>7</v>
      </c>
      <c r="I25" s="307">
        <v>12</v>
      </c>
      <c r="J25" s="307">
        <v>14</v>
      </c>
      <c r="K25" s="307">
        <v>12</v>
      </c>
      <c r="L25" s="307">
        <v>20</v>
      </c>
      <c r="M25" s="307">
        <v>9</v>
      </c>
      <c r="N25" s="307">
        <v>13</v>
      </c>
      <c r="O25" s="223">
        <f t="shared" si="0"/>
        <v>161</v>
      </c>
    </row>
    <row r="26" spans="1:15" ht="13.5" customHeight="1">
      <c r="A26" s="803"/>
      <c r="B26" s="149" t="s">
        <v>49</v>
      </c>
      <c r="C26" s="687">
        <v>16</v>
      </c>
      <c r="D26" s="681">
        <v>14</v>
      </c>
      <c r="E26" s="307">
        <v>11</v>
      </c>
      <c r="F26" s="307">
        <v>14</v>
      </c>
      <c r="G26" s="307">
        <v>0</v>
      </c>
      <c r="H26" s="307">
        <v>8</v>
      </c>
      <c r="I26" s="307">
        <v>13</v>
      </c>
      <c r="J26" s="307">
        <v>3</v>
      </c>
      <c r="K26" s="307">
        <v>7</v>
      </c>
      <c r="L26" s="307">
        <v>6</v>
      </c>
      <c r="M26" s="307">
        <v>8</v>
      </c>
      <c r="N26" s="307">
        <v>0</v>
      </c>
      <c r="O26" s="223">
        <f t="shared" si="0"/>
        <v>100</v>
      </c>
    </row>
    <row r="27" spans="1:15" ht="13.5" customHeight="1">
      <c r="A27" s="586"/>
      <c r="B27" s="149" t="s">
        <v>71</v>
      </c>
      <c r="C27" s="687">
        <v>0</v>
      </c>
      <c r="D27" s="681">
        <v>0</v>
      </c>
      <c r="E27" s="307">
        <v>0</v>
      </c>
      <c r="F27" s="307">
        <v>0</v>
      </c>
      <c r="G27" s="307">
        <v>0</v>
      </c>
      <c r="H27" s="307">
        <v>0</v>
      </c>
      <c r="I27" s="307">
        <v>1</v>
      </c>
      <c r="J27" s="307">
        <v>0</v>
      </c>
      <c r="K27" s="307">
        <v>0</v>
      </c>
      <c r="L27" s="307">
        <v>0</v>
      </c>
      <c r="M27" s="307">
        <v>0</v>
      </c>
      <c r="N27" s="307">
        <v>0</v>
      </c>
      <c r="O27" s="223">
        <f t="shared" si="0"/>
        <v>1</v>
      </c>
    </row>
    <row r="28" spans="1:15" ht="13.5" customHeight="1" thickBot="1">
      <c r="A28" s="588"/>
      <c r="B28" s="150" t="s">
        <v>50</v>
      </c>
      <c r="C28" s="685">
        <v>8</v>
      </c>
      <c r="D28" s="681">
        <v>7</v>
      </c>
      <c r="E28" s="307">
        <v>12</v>
      </c>
      <c r="F28" s="307">
        <v>5</v>
      </c>
      <c r="G28" s="307">
        <v>4</v>
      </c>
      <c r="H28" s="307">
        <v>13</v>
      </c>
      <c r="I28" s="307">
        <v>6</v>
      </c>
      <c r="J28" s="307">
        <v>12</v>
      </c>
      <c r="K28" s="307">
        <v>7</v>
      </c>
      <c r="L28" s="307">
        <v>125</v>
      </c>
      <c r="M28" s="307">
        <v>8</v>
      </c>
      <c r="N28" s="307">
        <v>8</v>
      </c>
      <c r="O28" s="306">
        <f t="shared" si="0"/>
        <v>215</v>
      </c>
    </row>
    <row r="29" spans="1:15" ht="13.5" customHeight="1" thickTop="1">
      <c r="A29" s="802" t="s">
        <v>138</v>
      </c>
      <c r="B29" s="148" t="s">
        <v>47</v>
      </c>
      <c r="C29" s="688">
        <v>208</v>
      </c>
      <c r="D29" s="680">
        <v>241</v>
      </c>
      <c r="E29" s="309">
        <v>240</v>
      </c>
      <c r="F29" s="309">
        <v>274</v>
      </c>
      <c r="G29" s="309">
        <v>162</v>
      </c>
      <c r="H29" s="309">
        <v>204</v>
      </c>
      <c r="I29" s="309">
        <v>219</v>
      </c>
      <c r="J29" s="309">
        <v>164</v>
      </c>
      <c r="K29" s="309">
        <v>257</v>
      </c>
      <c r="L29" s="309">
        <v>314</v>
      </c>
      <c r="M29" s="673">
        <v>203</v>
      </c>
      <c r="N29" s="673">
        <v>122</v>
      </c>
      <c r="O29" s="222">
        <f t="shared" si="0"/>
        <v>2608</v>
      </c>
    </row>
    <row r="30" spans="1:15" ht="13.5" customHeight="1">
      <c r="A30" s="803"/>
      <c r="B30" s="149" t="s">
        <v>48</v>
      </c>
      <c r="C30" s="687">
        <v>91</v>
      </c>
      <c r="D30" s="681">
        <v>90</v>
      </c>
      <c r="E30" s="307">
        <v>86</v>
      </c>
      <c r="F30" s="307">
        <v>81</v>
      </c>
      <c r="G30" s="307">
        <v>66</v>
      </c>
      <c r="H30" s="307">
        <v>98</v>
      </c>
      <c r="I30" s="307">
        <v>70</v>
      </c>
      <c r="J30" s="307">
        <v>79</v>
      </c>
      <c r="K30" s="307">
        <v>96</v>
      </c>
      <c r="L30" s="307">
        <v>61</v>
      </c>
      <c r="M30" s="307">
        <v>88</v>
      </c>
      <c r="N30" s="307">
        <v>74</v>
      </c>
      <c r="O30" s="223">
        <f t="shared" si="0"/>
        <v>980</v>
      </c>
    </row>
    <row r="31" spans="1:15" ht="13.5" customHeight="1">
      <c r="A31" s="803"/>
      <c r="B31" s="149" t="s">
        <v>49</v>
      </c>
      <c r="C31" s="687">
        <v>59</v>
      </c>
      <c r="D31" s="683">
        <v>102</v>
      </c>
      <c r="E31" s="307">
        <v>132</v>
      </c>
      <c r="F31" s="307">
        <v>68</v>
      </c>
      <c r="G31" s="307">
        <v>49</v>
      </c>
      <c r="H31" s="307">
        <v>85</v>
      </c>
      <c r="I31" s="307">
        <v>107</v>
      </c>
      <c r="J31" s="307">
        <v>59</v>
      </c>
      <c r="K31" s="307">
        <v>136</v>
      </c>
      <c r="L31" s="307">
        <v>70</v>
      </c>
      <c r="M31" s="307">
        <v>80</v>
      </c>
      <c r="N31" s="307">
        <v>26</v>
      </c>
      <c r="O31" s="223">
        <f t="shared" si="0"/>
        <v>973</v>
      </c>
    </row>
    <row r="32" spans="1:15" ht="13.5" customHeight="1">
      <c r="A32" s="586"/>
      <c r="B32" s="149" t="s">
        <v>71</v>
      </c>
      <c r="C32" s="687">
        <v>0</v>
      </c>
      <c r="D32" s="681">
        <v>2</v>
      </c>
      <c r="E32" s="307">
        <v>0</v>
      </c>
      <c r="F32" s="307">
        <v>0</v>
      </c>
      <c r="G32" s="307">
        <v>0</v>
      </c>
      <c r="H32" s="307">
        <v>2</v>
      </c>
      <c r="I32" s="307">
        <v>1</v>
      </c>
      <c r="J32" s="307">
        <v>0</v>
      </c>
      <c r="K32" s="307">
        <v>0</v>
      </c>
      <c r="L32" s="307">
        <v>0</v>
      </c>
      <c r="M32" s="307">
        <v>0</v>
      </c>
      <c r="N32" s="307">
        <v>0</v>
      </c>
      <c r="O32" s="223">
        <f t="shared" si="0"/>
        <v>5</v>
      </c>
    </row>
    <row r="33" spans="1:15" ht="13.5" customHeight="1" thickBot="1">
      <c r="A33" s="588"/>
      <c r="B33" s="150" t="s">
        <v>50</v>
      </c>
      <c r="C33" s="685">
        <v>58</v>
      </c>
      <c r="D33" s="681">
        <v>47</v>
      </c>
      <c r="E33" s="307">
        <v>22</v>
      </c>
      <c r="F33" s="307">
        <v>125</v>
      </c>
      <c r="G33" s="307">
        <v>47</v>
      </c>
      <c r="H33" s="307">
        <v>19</v>
      </c>
      <c r="I33" s="307">
        <v>41</v>
      </c>
      <c r="J33" s="307">
        <v>26</v>
      </c>
      <c r="K33" s="307">
        <v>25</v>
      </c>
      <c r="L33" s="307">
        <v>183</v>
      </c>
      <c r="M33" s="307">
        <v>35</v>
      </c>
      <c r="N33" s="307">
        <v>22</v>
      </c>
      <c r="O33" s="306">
        <f t="shared" si="0"/>
        <v>650</v>
      </c>
    </row>
    <row r="34" spans="1:15" ht="13.5" customHeight="1" thickTop="1">
      <c r="A34" s="802" t="s">
        <v>82</v>
      </c>
      <c r="B34" s="148" t="s">
        <v>47</v>
      </c>
      <c r="C34" s="759">
        <v>60</v>
      </c>
      <c r="D34" s="680">
        <v>28</v>
      </c>
      <c r="E34" s="309">
        <v>52</v>
      </c>
      <c r="F34" s="309">
        <v>40</v>
      </c>
      <c r="G34" s="309">
        <v>31</v>
      </c>
      <c r="H34" s="309">
        <v>25</v>
      </c>
      <c r="I34" s="309">
        <v>112</v>
      </c>
      <c r="J34" s="309">
        <v>29</v>
      </c>
      <c r="K34" s="309">
        <v>38</v>
      </c>
      <c r="L34" s="309">
        <v>31</v>
      </c>
      <c r="M34" s="673">
        <v>35</v>
      </c>
      <c r="N34" s="673">
        <v>28</v>
      </c>
      <c r="O34" s="222">
        <f t="shared" si="0"/>
        <v>509</v>
      </c>
    </row>
    <row r="35" spans="1:15" ht="13.5" customHeight="1">
      <c r="A35" s="803"/>
      <c r="B35" s="149" t="s">
        <v>48</v>
      </c>
      <c r="C35" s="760">
        <v>21</v>
      </c>
      <c r="D35" s="681">
        <v>18</v>
      </c>
      <c r="E35" s="307">
        <v>21</v>
      </c>
      <c r="F35" s="307">
        <v>19</v>
      </c>
      <c r="G35" s="307">
        <v>18</v>
      </c>
      <c r="H35" s="307">
        <v>17</v>
      </c>
      <c r="I35" s="307">
        <v>22</v>
      </c>
      <c r="J35" s="307">
        <v>21</v>
      </c>
      <c r="K35" s="307">
        <v>10</v>
      </c>
      <c r="L35" s="307">
        <v>11</v>
      </c>
      <c r="M35" s="307">
        <v>20</v>
      </c>
      <c r="N35" s="307">
        <v>18</v>
      </c>
      <c r="O35" s="223">
        <f t="shared" si="0"/>
        <v>216</v>
      </c>
    </row>
    <row r="36" spans="1:15" ht="13.5" customHeight="1">
      <c r="A36" s="803"/>
      <c r="B36" s="149" t="s">
        <v>49</v>
      </c>
      <c r="C36" s="760">
        <v>29</v>
      </c>
      <c r="D36" s="681">
        <v>9</v>
      </c>
      <c r="E36" s="307">
        <v>21</v>
      </c>
      <c r="F36" s="307">
        <v>0</v>
      </c>
      <c r="G36" s="307">
        <v>9</v>
      </c>
      <c r="H36" s="307">
        <v>0</v>
      </c>
      <c r="I36" s="307">
        <v>74</v>
      </c>
      <c r="J36" s="307">
        <v>1</v>
      </c>
      <c r="K36" s="307">
        <v>24</v>
      </c>
      <c r="L36" s="307">
        <v>9</v>
      </c>
      <c r="M36" s="307">
        <v>8</v>
      </c>
      <c r="N36" s="307">
        <v>0</v>
      </c>
      <c r="O36" s="223">
        <f t="shared" si="0"/>
        <v>184</v>
      </c>
    </row>
    <row r="37" spans="1:15" ht="13.5" customHeight="1">
      <c r="A37" s="586"/>
      <c r="B37" s="149" t="s">
        <v>71</v>
      </c>
      <c r="C37" s="760">
        <v>0</v>
      </c>
      <c r="D37" s="681">
        <v>0</v>
      </c>
      <c r="E37" s="307">
        <v>0</v>
      </c>
      <c r="F37" s="307">
        <v>0</v>
      </c>
      <c r="G37" s="307">
        <v>0</v>
      </c>
      <c r="H37" s="307">
        <v>0</v>
      </c>
      <c r="I37" s="307">
        <v>0</v>
      </c>
      <c r="J37" s="307">
        <v>0</v>
      </c>
      <c r="K37" s="307">
        <v>0</v>
      </c>
      <c r="L37" s="307">
        <v>0</v>
      </c>
      <c r="M37" s="307">
        <v>0</v>
      </c>
      <c r="N37" s="307">
        <v>0</v>
      </c>
      <c r="O37" s="223">
        <f t="shared" si="0"/>
        <v>0</v>
      </c>
    </row>
    <row r="38" spans="1:15" ht="13.5" customHeight="1" thickBot="1">
      <c r="A38" s="588"/>
      <c r="B38" s="150" t="s">
        <v>50</v>
      </c>
      <c r="C38" s="761">
        <v>10</v>
      </c>
      <c r="D38" s="682">
        <v>1</v>
      </c>
      <c r="E38" s="307">
        <v>10</v>
      </c>
      <c r="F38" s="307">
        <v>21</v>
      </c>
      <c r="G38" s="307">
        <v>4</v>
      </c>
      <c r="H38" s="307">
        <v>8</v>
      </c>
      <c r="I38" s="307">
        <v>16</v>
      </c>
      <c r="J38" s="307">
        <v>7</v>
      </c>
      <c r="K38" s="307">
        <v>4</v>
      </c>
      <c r="L38" s="307">
        <v>11</v>
      </c>
      <c r="M38" s="307">
        <v>7</v>
      </c>
      <c r="N38" s="307">
        <v>10</v>
      </c>
      <c r="O38" s="306">
        <f t="shared" si="0"/>
        <v>109</v>
      </c>
    </row>
    <row r="39" spans="1:15" ht="13.5" customHeight="1" thickTop="1">
      <c r="A39" s="803" t="s">
        <v>83</v>
      </c>
      <c r="B39" s="151" t="s">
        <v>47</v>
      </c>
      <c r="C39" s="688">
        <v>3</v>
      </c>
      <c r="D39" s="680">
        <v>3</v>
      </c>
      <c r="E39" s="309">
        <v>6</v>
      </c>
      <c r="F39" s="309">
        <v>10</v>
      </c>
      <c r="G39" s="309">
        <v>3</v>
      </c>
      <c r="H39" s="309">
        <v>3</v>
      </c>
      <c r="I39" s="309">
        <v>3</v>
      </c>
      <c r="J39" s="309">
        <v>7</v>
      </c>
      <c r="K39" s="309">
        <v>10</v>
      </c>
      <c r="L39" s="309">
        <v>4</v>
      </c>
      <c r="M39" s="673">
        <v>6</v>
      </c>
      <c r="N39" s="673">
        <v>2</v>
      </c>
      <c r="O39" s="222">
        <f t="shared" si="0"/>
        <v>60</v>
      </c>
    </row>
    <row r="40" spans="1:15" ht="13.5" customHeight="1">
      <c r="A40" s="803"/>
      <c r="B40" s="149" t="s">
        <v>48</v>
      </c>
      <c r="C40" s="687">
        <v>3</v>
      </c>
      <c r="D40" s="681">
        <v>3</v>
      </c>
      <c r="E40" s="307">
        <v>6</v>
      </c>
      <c r="F40" s="307">
        <v>4</v>
      </c>
      <c r="G40" s="307">
        <v>3</v>
      </c>
      <c r="H40" s="307">
        <v>3</v>
      </c>
      <c r="I40" s="307">
        <v>3</v>
      </c>
      <c r="J40" s="307">
        <v>7</v>
      </c>
      <c r="K40" s="307">
        <v>4</v>
      </c>
      <c r="L40" s="307">
        <v>4</v>
      </c>
      <c r="M40" s="307">
        <v>6</v>
      </c>
      <c r="N40" s="307">
        <v>2</v>
      </c>
      <c r="O40" s="223">
        <f t="shared" si="0"/>
        <v>48</v>
      </c>
    </row>
    <row r="41" spans="1:15" ht="13.5" customHeight="1">
      <c r="A41" s="803"/>
      <c r="B41" s="149" t="s">
        <v>49</v>
      </c>
      <c r="C41" s="687">
        <v>0</v>
      </c>
      <c r="D41" s="681">
        <v>0</v>
      </c>
      <c r="E41" s="307">
        <v>0</v>
      </c>
      <c r="F41" s="307">
        <v>6</v>
      </c>
      <c r="G41" s="307">
        <v>0</v>
      </c>
      <c r="H41" s="307">
        <v>0</v>
      </c>
      <c r="I41" s="307">
        <v>0</v>
      </c>
      <c r="J41" s="307">
        <v>0</v>
      </c>
      <c r="K41" s="307">
        <v>6</v>
      </c>
      <c r="L41" s="307">
        <v>0</v>
      </c>
      <c r="M41" s="307">
        <v>0</v>
      </c>
      <c r="N41" s="307">
        <v>0</v>
      </c>
      <c r="O41" s="223">
        <f t="shared" si="0"/>
        <v>12</v>
      </c>
    </row>
    <row r="42" spans="1:15" ht="13.5" customHeight="1">
      <c r="A42" s="586"/>
      <c r="B42" s="149" t="s">
        <v>71</v>
      </c>
      <c r="C42" s="687">
        <v>0</v>
      </c>
      <c r="D42" s="681">
        <v>0</v>
      </c>
      <c r="E42" s="307">
        <v>0</v>
      </c>
      <c r="F42" s="307">
        <v>0</v>
      </c>
      <c r="G42" s="307">
        <v>0</v>
      </c>
      <c r="H42" s="363">
        <v>0</v>
      </c>
      <c r="I42" s="307">
        <v>0</v>
      </c>
      <c r="J42" s="307">
        <v>0</v>
      </c>
      <c r="K42" s="307">
        <v>0</v>
      </c>
      <c r="L42" s="307">
        <v>0</v>
      </c>
      <c r="M42" s="307">
        <v>0</v>
      </c>
      <c r="N42" s="307">
        <v>0</v>
      </c>
      <c r="O42" s="223">
        <f t="shared" si="0"/>
        <v>0</v>
      </c>
    </row>
    <row r="43" spans="1:15" ht="13.5" customHeight="1" thickBot="1">
      <c r="A43" s="588"/>
      <c r="B43" s="150" t="s">
        <v>50</v>
      </c>
      <c r="C43" s="685">
        <v>0</v>
      </c>
      <c r="D43" s="682">
        <v>0</v>
      </c>
      <c r="E43" s="307">
        <v>0</v>
      </c>
      <c r="F43" s="307">
        <v>0</v>
      </c>
      <c r="G43" s="307">
        <v>0</v>
      </c>
      <c r="H43" s="307">
        <v>0</v>
      </c>
      <c r="I43" s="307">
        <v>0</v>
      </c>
      <c r="J43" s="307">
        <v>0</v>
      </c>
      <c r="K43" s="307">
        <v>0</v>
      </c>
      <c r="L43" s="307">
        <v>0</v>
      </c>
      <c r="M43" s="307">
        <v>0</v>
      </c>
      <c r="N43" s="307">
        <v>0</v>
      </c>
      <c r="O43" s="306">
        <f t="shared" si="0"/>
        <v>0</v>
      </c>
    </row>
    <row r="44" spans="1:15" ht="13.5" customHeight="1" thickTop="1">
      <c r="A44" s="804" t="s">
        <v>84</v>
      </c>
      <c r="B44" s="148" t="s">
        <v>47</v>
      </c>
      <c r="C44" s="688">
        <v>10</v>
      </c>
      <c r="D44" s="680">
        <v>18</v>
      </c>
      <c r="E44" s="309">
        <v>13</v>
      </c>
      <c r="F44" s="309">
        <v>9</v>
      </c>
      <c r="G44" s="309">
        <v>11</v>
      </c>
      <c r="H44" s="309">
        <v>15</v>
      </c>
      <c r="I44" s="309">
        <v>2</v>
      </c>
      <c r="J44" s="309">
        <v>30</v>
      </c>
      <c r="K44" s="309">
        <v>4</v>
      </c>
      <c r="L44" s="309">
        <v>3</v>
      </c>
      <c r="M44" s="673">
        <v>42</v>
      </c>
      <c r="N44" s="673">
        <v>4</v>
      </c>
      <c r="O44" s="222">
        <f t="shared" si="0"/>
        <v>161</v>
      </c>
    </row>
    <row r="45" spans="1:15" ht="13.5" customHeight="1">
      <c r="A45" s="805"/>
      <c r="B45" s="149" t="s">
        <v>48</v>
      </c>
      <c r="C45" s="687">
        <v>10</v>
      </c>
      <c r="D45" s="681">
        <v>7</v>
      </c>
      <c r="E45" s="307">
        <v>3</v>
      </c>
      <c r="F45" s="307">
        <v>8</v>
      </c>
      <c r="G45" s="307">
        <v>11</v>
      </c>
      <c r="H45" s="307">
        <v>6</v>
      </c>
      <c r="I45" s="307">
        <v>2</v>
      </c>
      <c r="J45" s="307">
        <v>12</v>
      </c>
      <c r="K45" s="307">
        <v>4</v>
      </c>
      <c r="L45" s="307">
        <v>3</v>
      </c>
      <c r="M45" s="307">
        <v>7</v>
      </c>
      <c r="N45" s="307">
        <v>3</v>
      </c>
      <c r="O45" s="223">
        <f t="shared" si="0"/>
        <v>76</v>
      </c>
    </row>
    <row r="46" spans="1:15" ht="13.5" customHeight="1">
      <c r="A46" s="805"/>
      <c r="B46" s="149" t="s">
        <v>49</v>
      </c>
      <c r="C46" s="687">
        <v>0</v>
      </c>
      <c r="D46" s="681">
        <v>10</v>
      </c>
      <c r="E46" s="307">
        <v>10</v>
      </c>
      <c r="F46" s="307">
        <v>0</v>
      </c>
      <c r="G46" s="307">
        <v>0</v>
      </c>
      <c r="H46" s="307">
        <v>8</v>
      </c>
      <c r="I46" s="307">
        <v>0</v>
      </c>
      <c r="J46" s="307">
        <v>10</v>
      </c>
      <c r="K46" s="307">
        <v>0</v>
      </c>
      <c r="L46" s="307">
        <v>0</v>
      </c>
      <c r="M46" s="307">
        <v>30</v>
      </c>
      <c r="N46" s="307">
        <v>0</v>
      </c>
      <c r="O46" s="223">
        <f t="shared" si="0"/>
        <v>68</v>
      </c>
    </row>
    <row r="47" spans="1:15" ht="13.5" customHeight="1">
      <c r="A47" s="805"/>
      <c r="B47" s="149" t="s">
        <v>60</v>
      </c>
      <c r="C47" s="687">
        <v>0</v>
      </c>
      <c r="D47" s="681">
        <v>0</v>
      </c>
      <c r="E47" s="307">
        <v>0</v>
      </c>
      <c r="F47" s="307">
        <v>0</v>
      </c>
      <c r="G47" s="307">
        <v>0</v>
      </c>
      <c r="H47" s="307">
        <v>0</v>
      </c>
      <c r="I47" s="307">
        <v>0</v>
      </c>
      <c r="J47" s="307">
        <v>1</v>
      </c>
      <c r="K47" s="307">
        <v>0</v>
      </c>
      <c r="L47" s="307">
        <v>0</v>
      </c>
      <c r="M47" s="307">
        <v>0</v>
      </c>
      <c r="N47" s="307">
        <v>0</v>
      </c>
      <c r="O47" s="223">
        <f t="shared" si="0"/>
        <v>1</v>
      </c>
    </row>
    <row r="48" spans="1:15" ht="13.5" customHeight="1" thickBot="1">
      <c r="A48" s="806"/>
      <c r="B48" s="153" t="s">
        <v>50</v>
      </c>
      <c r="C48" s="685">
        <v>0</v>
      </c>
      <c r="D48" s="682">
        <v>1</v>
      </c>
      <c r="E48" s="307">
        <v>0</v>
      </c>
      <c r="F48" s="307">
        <v>1</v>
      </c>
      <c r="G48" s="307">
        <v>0</v>
      </c>
      <c r="H48" s="307">
        <v>1</v>
      </c>
      <c r="I48" s="307">
        <v>0</v>
      </c>
      <c r="J48" s="307">
        <v>7</v>
      </c>
      <c r="K48" s="307">
        <v>0</v>
      </c>
      <c r="L48" s="307">
        <v>0</v>
      </c>
      <c r="M48" s="307">
        <v>5</v>
      </c>
      <c r="N48" s="307">
        <v>1</v>
      </c>
      <c r="O48" s="312">
        <f t="shared" si="0"/>
        <v>16</v>
      </c>
    </row>
    <row r="49" spans="1:15" ht="13.5" customHeight="1" thickTop="1">
      <c r="A49" s="804" t="s">
        <v>85</v>
      </c>
      <c r="B49" s="148" t="s">
        <v>47</v>
      </c>
      <c r="C49" s="688">
        <v>31</v>
      </c>
      <c r="D49" s="680">
        <v>30</v>
      </c>
      <c r="E49" s="309">
        <v>17</v>
      </c>
      <c r="F49" s="309">
        <v>23</v>
      </c>
      <c r="G49" s="309">
        <v>36</v>
      </c>
      <c r="H49" s="309">
        <v>30</v>
      </c>
      <c r="I49" s="314">
        <v>51</v>
      </c>
      <c r="J49" s="309">
        <v>12</v>
      </c>
      <c r="K49" s="309">
        <v>84</v>
      </c>
      <c r="L49" s="309">
        <v>45</v>
      </c>
      <c r="M49" s="673">
        <v>7</v>
      </c>
      <c r="N49" s="673">
        <v>16</v>
      </c>
      <c r="O49" s="313">
        <f t="shared" si="0"/>
        <v>382</v>
      </c>
    </row>
    <row r="50" spans="1:15" ht="13.5" customHeight="1">
      <c r="A50" s="805"/>
      <c r="B50" s="149" t="s">
        <v>48</v>
      </c>
      <c r="C50" s="687">
        <v>19</v>
      </c>
      <c r="D50" s="681">
        <v>19</v>
      </c>
      <c r="E50" s="307">
        <v>12</v>
      </c>
      <c r="F50" s="307">
        <v>15</v>
      </c>
      <c r="G50" s="307">
        <v>13</v>
      </c>
      <c r="H50" s="307">
        <v>13</v>
      </c>
      <c r="I50" s="307">
        <v>17</v>
      </c>
      <c r="J50" s="307">
        <v>4</v>
      </c>
      <c r="K50" s="307">
        <v>15</v>
      </c>
      <c r="L50" s="307">
        <v>12</v>
      </c>
      <c r="M50" s="307">
        <v>7</v>
      </c>
      <c r="N50" s="307">
        <v>10</v>
      </c>
      <c r="O50" s="223">
        <f t="shared" si="0"/>
        <v>156</v>
      </c>
    </row>
    <row r="51" spans="1:15" ht="13.5" customHeight="1">
      <c r="A51" s="805"/>
      <c r="B51" s="149" t="s">
        <v>49</v>
      </c>
      <c r="C51" s="687">
        <v>12</v>
      </c>
      <c r="D51" s="681">
        <v>10</v>
      </c>
      <c r="E51" s="307">
        <v>0</v>
      </c>
      <c r="F51" s="307">
        <v>8</v>
      </c>
      <c r="G51" s="307">
        <v>19</v>
      </c>
      <c r="H51" s="307">
        <v>8</v>
      </c>
      <c r="I51" s="307">
        <v>33</v>
      </c>
      <c r="J51" s="307">
        <v>4</v>
      </c>
      <c r="K51" s="307">
        <v>0</v>
      </c>
      <c r="L51" s="307">
        <v>26</v>
      </c>
      <c r="M51" s="307">
        <v>0</v>
      </c>
      <c r="N51" s="307">
        <v>0</v>
      </c>
      <c r="O51" s="223">
        <f t="shared" si="0"/>
        <v>120</v>
      </c>
    </row>
    <row r="52" spans="1:15" ht="13.5" customHeight="1">
      <c r="A52" s="805"/>
      <c r="B52" s="149" t="s">
        <v>60</v>
      </c>
      <c r="C52" s="687">
        <v>0</v>
      </c>
      <c r="D52" s="681">
        <v>0</v>
      </c>
      <c r="E52" s="307">
        <v>0</v>
      </c>
      <c r="F52" s="307">
        <v>0</v>
      </c>
      <c r="G52" s="307">
        <v>0</v>
      </c>
      <c r="H52" s="307">
        <v>0</v>
      </c>
      <c r="I52" s="307">
        <v>0</v>
      </c>
      <c r="J52" s="307">
        <v>0</v>
      </c>
      <c r="K52" s="307">
        <v>0</v>
      </c>
      <c r="L52" s="307">
        <v>0</v>
      </c>
      <c r="M52" s="307">
        <v>0</v>
      </c>
      <c r="N52" s="307">
        <v>0</v>
      </c>
      <c r="O52" s="223">
        <f t="shared" si="0"/>
        <v>0</v>
      </c>
    </row>
    <row r="53" spans="1:15" ht="13.5" customHeight="1" thickBot="1">
      <c r="A53" s="806"/>
      <c r="B53" s="153" t="s">
        <v>50</v>
      </c>
      <c r="C53" s="684">
        <v>0</v>
      </c>
      <c r="D53" s="307">
        <v>1</v>
      </c>
      <c r="E53" s="307">
        <v>5</v>
      </c>
      <c r="F53" s="307">
        <v>0</v>
      </c>
      <c r="G53" s="307">
        <v>4</v>
      </c>
      <c r="H53" s="307">
        <v>9</v>
      </c>
      <c r="I53" s="307">
        <v>1</v>
      </c>
      <c r="J53" s="307">
        <v>4</v>
      </c>
      <c r="K53" s="307">
        <v>69</v>
      </c>
      <c r="L53" s="307">
        <v>7</v>
      </c>
      <c r="M53" s="307">
        <v>0</v>
      </c>
      <c r="N53" s="307">
        <v>6</v>
      </c>
      <c r="O53" s="312">
        <f t="shared" si="0"/>
        <v>106</v>
      </c>
    </row>
    <row r="54" spans="1:15" ht="13.5" customHeight="1" thickTop="1">
      <c r="A54" s="803" t="s">
        <v>45</v>
      </c>
      <c r="B54" s="148" t="s">
        <v>47</v>
      </c>
      <c r="C54" s="278">
        <f>IF(C4="","",+C49+C44+C39+C34+C29+C24+C19+C14+C9+C4)</f>
        <v>563</v>
      </c>
      <c r="D54" s="278">
        <f aca="true" t="shared" si="1" ref="D54:N58">IF(D4="","",+D49+D44+D39+D34+D29+D24+D19+D14+D9+D4)</f>
        <v>564</v>
      </c>
      <c r="E54" s="278">
        <f t="shared" si="1"/>
        <v>536</v>
      </c>
      <c r="F54" s="278">
        <f t="shared" si="1"/>
        <v>577</v>
      </c>
      <c r="G54" s="278">
        <f t="shared" si="1"/>
        <v>461</v>
      </c>
      <c r="H54" s="278">
        <f t="shared" si="1"/>
        <v>553</v>
      </c>
      <c r="I54" s="278">
        <f>IF(I4="","",+I49+I44+I39+I34+I29+I24+I19+I14+I9+I4)</f>
        <v>564</v>
      </c>
      <c r="J54" s="278">
        <f t="shared" si="1"/>
        <v>453</v>
      </c>
      <c r="K54" s="278">
        <f t="shared" si="1"/>
        <v>598</v>
      </c>
      <c r="L54" s="278">
        <f t="shared" si="1"/>
        <v>767</v>
      </c>
      <c r="M54" s="278">
        <f t="shared" si="1"/>
        <v>432</v>
      </c>
      <c r="N54" s="278">
        <f t="shared" si="1"/>
        <v>337</v>
      </c>
      <c r="O54" s="226">
        <f>IF(O4="","",+O49+O44+O39+O34+O29+O24+O19+O14+O9+O4)</f>
        <v>6405</v>
      </c>
    </row>
    <row r="55" spans="1:15" ht="13.5" customHeight="1">
      <c r="A55" s="803"/>
      <c r="B55" s="149" t="s">
        <v>48</v>
      </c>
      <c r="C55" s="277">
        <f>IF(C5="","",+C50+C45+C40+C35+C30+C25+C20+C15+C10+C5)</f>
        <v>239</v>
      </c>
      <c r="D55" s="277">
        <f t="shared" si="1"/>
        <v>223</v>
      </c>
      <c r="E55" s="277">
        <f t="shared" si="1"/>
        <v>218</v>
      </c>
      <c r="F55" s="277">
        <f t="shared" si="1"/>
        <v>224</v>
      </c>
      <c r="G55" s="277">
        <f t="shared" si="1"/>
        <v>216</v>
      </c>
      <c r="H55" s="277">
        <f t="shared" si="1"/>
        <v>223</v>
      </c>
      <c r="I55" s="277">
        <f>IF(I5="","",+I50+I45+I40+I35+I30+I25+I20+I15+I10+I5)</f>
        <v>180</v>
      </c>
      <c r="J55" s="277">
        <f t="shared" si="1"/>
        <v>201</v>
      </c>
      <c r="K55" s="277">
        <f t="shared" si="1"/>
        <v>216</v>
      </c>
      <c r="L55" s="277">
        <f t="shared" si="1"/>
        <v>177</v>
      </c>
      <c r="M55" s="277">
        <f t="shared" si="1"/>
        <v>201</v>
      </c>
      <c r="N55" s="277">
        <f t="shared" si="1"/>
        <v>185</v>
      </c>
      <c r="O55" s="230">
        <f>IF(O5="","",+O50+O45+O40+O35+O30+O25+O20+O15+O10+O5)</f>
        <v>2503</v>
      </c>
    </row>
    <row r="56" spans="1:15" ht="13.5" customHeight="1">
      <c r="A56" s="803"/>
      <c r="B56" s="149" t="s">
        <v>49</v>
      </c>
      <c r="C56" s="277">
        <f>IF(C6="","",+C51+C46+C41+C36+C31+C26+C21+C16+C11+C6)</f>
        <v>189</v>
      </c>
      <c r="D56" s="277">
        <f t="shared" si="1"/>
        <v>231</v>
      </c>
      <c r="E56" s="277">
        <f t="shared" si="1"/>
        <v>217</v>
      </c>
      <c r="F56" s="277">
        <f t="shared" si="1"/>
        <v>157</v>
      </c>
      <c r="G56" s="277">
        <f t="shared" si="1"/>
        <v>139</v>
      </c>
      <c r="H56" s="277">
        <f t="shared" si="1"/>
        <v>221</v>
      </c>
      <c r="I56" s="277">
        <f>IF(I6="","",+I51+I46+I41+I36+I31+I26+I21+I16+I11+I6)</f>
        <v>281</v>
      </c>
      <c r="J56" s="277">
        <f t="shared" si="1"/>
        <v>173</v>
      </c>
      <c r="K56" s="277">
        <f t="shared" si="1"/>
        <v>235</v>
      </c>
      <c r="L56" s="277">
        <f t="shared" si="1"/>
        <v>231</v>
      </c>
      <c r="M56" s="277">
        <f t="shared" si="1"/>
        <v>148</v>
      </c>
      <c r="N56" s="277">
        <f t="shared" si="1"/>
        <v>55</v>
      </c>
      <c r="O56" s="230">
        <f>IF(O6="","",+O51+O46+O41+O36+O31+O26+O21+O16+O11+O6)</f>
        <v>2277</v>
      </c>
    </row>
    <row r="57" spans="1:15" ht="13.5" customHeight="1">
      <c r="A57" s="586"/>
      <c r="B57" s="149" t="s">
        <v>71</v>
      </c>
      <c r="C57" s="277">
        <f>IF(C7="","",+C52+C47+C42+C37+C32+C27+C22+C17+C12+C7)</f>
        <v>0</v>
      </c>
      <c r="D57" s="277">
        <f t="shared" si="1"/>
        <v>2</v>
      </c>
      <c r="E57" s="277">
        <f t="shared" si="1"/>
        <v>0</v>
      </c>
      <c r="F57" s="277">
        <f t="shared" si="1"/>
        <v>0</v>
      </c>
      <c r="G57" s="277">
        <f t="shared" si="1"/>
        <v>0</v>
      </c>
      <c r="H57" s="277">
        <f t="shared" si="1"/>
        <v>3</v>
      </c>
      <c r="I57" s="277">
        <f>IF(I7="","",+I52+I47+I42+I37+I32+I27+I22+I17+I12+I7)</f>
        <v>2</v>
      </c>
      <c r="J57" s="277">
        <f t="shared" si="1"/>
        <v>1</v>
      </c>
      <c r="K57" s="277">
        <f t="shared" si="1"/>
        <v>0</v>
      </c>
      <c r="L57" s="277">
        <f t="shared" si="1"/>
        <v>0</v>
      </c>
      <c r="M57" s="277">
        <f t="shared" si="1"/>
        <v>0</v>
      </c>
      <c r="N57" s="277">
        <f t="shared" si="1"/>
        <v>0</v>
      </c>
      <c r="O57" s="230">
        <f>IF(O7="","",+O52+O47+O42+O37+O32+O27+O22+O17+O12+O7)</f>
        <v>8</v>
      </c>
    </row>
    <row r="58" spans="1:15" ht="13.5" customHeight="1" thickBot="1">
      <c r="A58" s="589"/>
      <c r="B58" s="154" t="s">
        <v>50</v>
      </c>
      <c r="C58" s="311">
        <f>IF(C8="","",+C53+C48+C43+C38+C33+C28+C23+C18+C13+C8)</f>
        <v>135</v>
      </c>
      <c r="D58" s="311">
        <f t="shared" si="1"/>
        <v>108</v>
      </c>
      <c r="E58" s="311">
        <f t="shared" si="1"/>
        <v>101</v>
      </c>
      <c r="F58" s="311">
        <f t="shared" si="1"/>
        <v>196</v>
      </c>
      <c r="G58" s="311">
        <f t="shared" si="1"/>
        <v>106</v>
      </c>
      <c r="H58" s="311">
        <f t="shared" si="1"/>
        <v>106</v>
      </c>
      <c r="I58" s="311">
        <f>IF(I8="","",+I53+I48+I43+I38+I33+I28+I23+I18+I13+I8)</f>
        <v>101</v>
      </c>
      <c r="J58" s="311">
        <f t="shared" si="1"/>
        <v>78</v>
      </c>
      <c r="K58" s="311">
        <f t="shared" si="1"/>
        <v>147</v>
      </c>
      <c r="L58" s="311">
        <f t="shared" si="1"/>
        <v>359</v>
      </c>
      <c r="M58" s="311">
        <f t="shared" si="1"/>
        <v>83</v>
      </c>
      <c r="N58" s="311">
        <f t="shared" si="1"/>
        <v>97</v>
      </c>
      <c r="O58" s="606">
        <f>IF(O8="","",+O53+O48+O43+O38+O33+O28+O23+O18+O13+O8)</f>
        <v>1617</v>
      </c>
    </row>
    <row r="59" spans="1:15" ht="13.5" customHeight="1">
      <c r="A59" s="244"/>
      <c r="B59" s="147"/>
      <c r="C59" s="132"/>
      <c r="D59" s="132"/>
      <c r="E59" s="132"/>
      <c r="F59" s="132"/>
      <c r="G59" s="132"/>
      <c r="H59" s="132"/>
      <c r="I59" s="132"/>
      <c r="J59" s="132"/>
      <c r="K59" s="796" t="s">
        <v>141</v>
      </c>
      <c r="L59" s="796"/>
      <c r="M59" s="796"/>
      <c r="N59" s="796"/>
      <c r="O59" s="796"/>
    </row>
    <row r="60" spans="1:15" ht="13.5">
      <c r="A60" s="147"/>
      <c r="B60" s="147"/>
      <c r="C60" s="132"/>
      <c r="D60" s="132"/>
      <c r="E60" s="132"/>
      <c r="F60" s="132"/>
      <c r="G60" s="132"/>
      <c r="H60" s="132"/>
      <c r="I60" s="132"/>
      <c r="J60" s="132"/>
      <c r="K60" s="132"/>
      <c r="L60" s="132"/>
      <c r="M60" s="132"/>
      <c r="N60" s="132"/>
      <c r="O60" s="132"/>
    </row>
    <row r="61" spans="1:15" ht="13.5">
      <c r="A61" s="147"/>
      <c r="B61" s="147"/>
      <c r="C61" s="147"/>
      <c r="D61" s="147"/>
      <c r="E61" s="147"/>
      <c r="F61" s="147"/>
      <c r="G61" s="147"/>
      <c r="H61" s="147"/>
      <c r="I61" s="147"/>
      <c r="J61" s="147"/>
      <c r="K61" s="147"/>
      <c r="L61" s="147"/>
      <c r="M61" s="147"/>
      <c r="N61" s="147"/>
      <c r="O61" s="147"/>
    </row>
    <row r="62" spans="1:15" ht="13.5">
      <c r="A62" s="147"/>
      <c r="B62" s="147"/>
      <c r="C62" s="147"/>
      <c r="D62" s="147"/>
      <c r="E62" s="147"/>
      <c r="F62" s="147"/>
      <c r="G62" s="147"/>
      <c r="H62" s="147"/>
      <c r="I62" s="147"/>
      <c r="J62" s="147"/>
      <c r="K62" s="147"/>
      <c r="L62" s="147"/>
      <c r="M62" s="147"/>
      <c r="N62" s="147"/>
      <c r="O62" s="147"/>
    </row>
    <row r="63" spans="1:15" ht="13.5">
      <c r="A63" s="147"/>
      <c r="B63" s="147"/>
      <c r="C63" s="147"/>
      <c r="D63" s="147"/>
      <c r="E63" s="147"/>
      <c r="F63" s="147"/>
      <c r="G63" s="147"/>
      <c r="H63" s="147"/>
      <c r="I63" s="147"/>
      <c r="J63" s="147"/>
      <c r="K63" s="147"/>
      <c r="L63" s="147"/>
      <c r="M63" s="147"/>
      <c r="N63" s="147"/>
      <c r="O63" s="147"/>
    </row>
    <row r="64" spans="1:15" ht="13.5">
      <c r="A64" s="147"/>
      <c r="B64" s="147"/>
      <c r="C64" s="147"/>
      <c r="D64" s="147"/>
      <c r="E64" s="147"/>
      <c r="F64" s="147"/>
      <c r="G64" s="147"/>
      <c r="H64" s="147"/>
      <c r="I64" s="147"/>
      <c r="J64" s="147"/>
      <c r="K64" s="147"/>
      <c r="L64" s="147"/>
      <c r="M64" s="147"/>
      <c r="N64" s="147"/>
      <c r="O64" s="147"/>
    </row>
    <row r="65" spans="1:15" ht="13.5">
      <c r="A65" s="147"/>
      <c r="B65" s="147"/>
      <c r="C65" s="147"/>
      <c r="D65" s="147"/>
      <c r="E65" s="147"/>
      <c r="F65" s="147"/>
      <c r="G65" s="147"/>
      <c r="H65" s="147"/>
      <c r="I65" s="147"/>
      <c r="J65" s="147"/>
      <c r="K65" s="147"/>
      <c r="L65" s="147"/>
      <c r="M65" s="147"/>
      <c r="N65" s="147"/>
      <c r="O65" s="147"/>
    </row>
    <row r="66" spans="1:15" ht="13.5">
      <c r="A66" s="147"/>
      <c r="B66" s="147"/>
      <c r="C66" s="147"/>
      <c r="D66" s="147"/>
      <c r="E66" s="147"/>
      <c r="F66" s="147"/>
      <c r="G66" s="147"/>
      <c r="H66" s="147"/>
      <c r="I66" s="147"/>
      <c r="J66" s="147"/>
      <c r="K66" s="147"/>
      <c r="L66" s="147"/>
      <c r="M66" s="147"/>
      <c r="N66" s="147"/>
      <c r="O66" s="147"/>
    </row>
    <row r="67" spans="1:15" ht="13.5">
      <c r="A67" s="147"/>
      <c r="B67" s="147"/>
      <c r="C67" s="147"/>
      <c r="D67" s="147"/>
      <c r="E67" s="147"/>
      <c r="F67" s="147"/>
      <c r="G67" s="147"/>
      <c r="H67" s="147"/>
      <c r="I67" s="147"/>
      <c r="J67" s="147"/>
      <c r="K67" s="147"/>
      <c r="L67" s="147"/>
      <c r="M67" s="147"/>
      <c r="N67" s="147"/>
      <c r="O67" s="147"/>
    </row>
    <row r="68" spans="1:15" ht="13.5">
      <c r="A68" s="147"/>
      <c r="B68" s="147"/>
      <c r="C68" s="147"/>
      <c r="D68" s="147"/>
      <c r="E68" s="147"/>
      <c r="F68" s="147"/>
      <c r="G68" s="147"/>
      <c r="H68" s="147"/>
      <c r="I68" s="147"/>
      <c r="J68" s="147"/>
      <c r="K68" s="147"/>
      <c r="L68" s="147"/>
      <c r="M68" s="147"/>
      <c r="N68" s="147"/>
      <c r="O68" s="147"/>
    </row>
    <row r="69" spans="1:15" ht="13.5">
      <c r="A69" s="147"/>
      <c r="B69" s="147"/>
      <c r="C69" s="147"/>
      <c r="D69" s="147"/>
      <c r="E69" s="147"/>
      <c r="F69" s="147"/>
      <c r="G69" s="147"/>
      <c r="H69" s="147"/>
      <c r="I69" s="147"/>
      <c r="J69" s="147"/>
      <c r="K69" s="147"/>
      <c r="L69" s="147"/>
      <c r="M69" s="147"/>
      <c r="N69" s="147"/>
      <c r="O69" s="147"/>
    </row>
    <row r="70" spans="1:15" ht="13.5">
      <c r="A70" s="147"/>
      <c r="B70" s="147"/>
      <c r="C70" s="147"/>
      <c r="D70" s="147"/>
      <c r="E70" s="147"/>
      <c r="F70" s="147"/>
      <c r="G70" s="147"/>
      <c r="H70" s="147"/>
      <c r="I70" s="147"/>
      <c r="J70" s="147"/>
      <c r="K70" s="147"/>
      <c r="L70" s="147"/>
      <c r="M70" s="147"/>
      <c r="N70" s="147"/>
      <c r="O70" s="147"/>
    </row>
    <row r="71" spans="1:15" ht="13.5">
      <c r="A71" s="147"/>
      <c r="B71" s="147"/>
      <c r="C71" s="147"/>
      <c r="D71" s="147"/>
      <c r="E71" s="147"/>
      <c r="F71" s="147"/>
      <c r="G71" s="147"/>
      <c r="H71" s="147"/>
      <c r="I71" s="147"/>
      <c r="J71" s="147"/>
      <c r="K71" s="147"/>
      <c r="L71" s="147"/>
      <c r="M71" s="147"/>
      <c r="N71" s="147"/>
      <c r="O71" s="147"/>
    </row>
    <row r="72" spans="1:15" ht="13.5">
      <c r="A72" s="147"/>
      <c r="B72" s="147"/>
      <c r="C72" s="147"/>
      <c r="D72" s="147"/>
      <c r="E72" s="147"/>
      <c r="F72" s="147"/>
      <c r="G72" s="147"/>
      <c r="H72" s="147"/>
      <c r="I72" s="147"/>
      <c r="J72" s="147"/>
      <c r="K72" s="147"/>
      <c r="L72" s="147"/>
      <c r="M72" s="147"/>
      <c r="N72" s="147"/>
      <c r="O72" s="147"/>
    </row>
    <row r="73" spans="1:15" ht="13.5">
      <c r="A73" s="147"/>
      <c r="B73" s="147"/>
      <c r="C73" s="147"/>
      <c r="D73" s="147"/>
      <c r="E73" s="147"/>
      <c r="F73" s="147"/>
      <c r="G73" s="147"/>
      <c r="H73" s="147"/>
      <c r="I73" s="147"/>
      <c r="J73" s="147"/>
      <c r="K73" s="147"/>
      <c r="L73" s="147"/>
      <c r="M73" s="147"/>
      <c r="N73" s="147"/>
      <c r="O73" s="147"/>
    </row>
  </sheetData>
  <sheetProtection/>
  <mergeCells count="11">
    <mergeCell ref="A9:A13"/>
    <mergeCell ref="A34:A36"/>
    <mergeCell ref="A29:A31"/>
    <mergeCell ref="A24:A26"/>
    <mergeCell ref="A19:A21"/>
    <mergeCell ref="A14:A16"/>
    <mergeCell ref="K59:O59"/>
    <mergeCell ref="A54:A56"/>
    <mergeCell ref="A39:A41"/>
    <mergeCell ref="A49:A53"/>
    <mergeCell ref="A44:A48"/>
  </mergeCells>
  <printOptions horizontalCentered="1"/>
  <pageMargins left="0.7480314960629921" right="0.7480314960629921" top="0.5905511811023623" bottom="0.4724409448818898" header="0.1968503937007874" footer="0.1968503937007874"/>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政策企画部情報システム課</cp:lastModifiedBy>
  <cp:lastPrinted>2024-04-30T01:39:31Z</cp:lastPrinted>
  <dcterms:created xsi:type="dcterms:W3CDTF">2006-05-02T07:06:59Z</dcterms:created>
  <dcterms:modified xsi:type="dcterms:W3CDTF">2024-05-01T04:14:40Z</dcterms:modified>
  <cp:category/>
  <cp:version/>
  <cp:contentType/>
  <cp:contentStatus/>
</cp:coreProperties>
</file>