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4000" windowHeight="9510" tabRatio="867" activeTab="4"/>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<sst xmlns="http://schemas.openxmlformats.org/spreadsheetml/2006/main" count="2858" uniqueCount="457">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</sst>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topLeftCell="B40"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topLeftCell="A205" zoomScale="110" zoomScaleNormal="120" zoomScaleSheetLayoutView="110" workbookViewId="0">
      <selection activeCell="P157" sqref="P15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9" t="str">
        <f>IF(基本情報入力シート!C33="","",基本情報入力シート!C33)</f>
        <v/>
      </c>
      <c r="AD1" s="999"/>
      <c r="AE1" s="999"/>
      <c r="AF1" s="999"/>
      <c r="AG1" s="999"/>
      <c r="AH1" s="999"/>
      <c r="AI1" s="999"/>
      <c r="AJ1" s="999"/>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0"/>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2"/>
      <c r="AM8" s="252"/>
      <c r="AN8" s="252"/>
      <c r="AO8" s="252"/>
      <c r="AP8" s="252"/>
      <c r="AQ8" s="252"/>
      <c r="AR8" s="252"/>
      <c r="AS8" s="252"/>
      <c r="AT8" s="252"/>
      <c r="AU8" s="252"/>
      <c r="AV8" s="252"/>
      <c r="AW8" s="252"/>
    </row>
    <row r="9" spans="1:49" s="251"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2"/>
      <c r="AM9" s="252"/>
      <c r="AN9" s="252"/>
      <c r="AO9" s="252"/>
      <c r="AP9" s="252"/>
      <c r="AQ9" s="252"/>
      <c r="AR9" s="252"/>
      <c r="AS9" s="252"/>
      <c r="AT9" s="252"/>
      <c r="AU9" s="252"/>
      <c r="AV9" s="252"/>
      <c r="AW9" s="252"/>
    </row>
    <row r="10" spans="1:49" s="251" customFormat="1" ht="12.75" customHeight="1">
      <c r="A10" s="983" t="s">
        <v>104</v>
      </c>
      <c r="B10" s="984"/>
      <c r="C10" s="984"/>
      <c r="D10" s="984"/>
      <c r="E10" s="984"/>
      <c r="F10" s="985"/>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2"/>
      <c r="AM11" s="252"/>
      <c r="AN11" s="252"/>
      <c r="AO11" s="252"/>
      <c r="AP11" s="252"/>
      <c r="AQ11" s="252"/>
      <c r="AR11" s="252"/>
      <c r="AS11" s="252"/>
      <c r="AT11" s="252"/>
      <c r="AU11" s="252"/>
      <c r="AV11" s="252"/>
      <c r="AW11" s="252"/>
    </row>
    <row r="12" spans="1:49" s="251"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2"/>
      <c r="AM12" s="252"/>
      <c r="AN12" s="252"/>
      <c r="AO12" s="252"/>
      <c r="AP12" s="252"/>
      <c r="AQ12" s="252"/>
      <c r="AR12" s="252"/>
      <c r="AS12" s="252"/>
      <c r="AT12" s="252"/>
      <c r="AU12" s="252"/>
      <c r="AV12" s="252"/>
      <c r="AW12" s="252"/>
    </row>
    <row r="13" spans="1:49" s="251"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2"/>
      <c r="AM13" s="252"/>
      <c r="AN13" s="252"/>
      <c r="AO13" s="252"/>
      <c r="AP13" s="252"/>
      <c r="AQ13" s="252"/>
      <c r="AR13" s="252"/>
      <c r="AS13" s="252"/>
      <c r="AT13" s="252"/>
      <c r="AU13" s="252"/>
      <c r="AV13" s="252"/>
      <c r="AW13" s="252"/>
    </row>
    <row r="14" spans="1:49" s="251"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2"/>
      <c r="AM14" s="252"/>
      <c r="AN14" s="252"/>
      <c r="AO14" s="252"/>
      <c r="AP14" s="252"/>
      <c r="AQ14" s="252"/>
      <c r="AR14" s="252"/>
      <c r="AS14" s="252"/>
      <c r="AT14" s="252"/>
      <c r="AU14" s="252"/>
      <c r="AV14" s="252"/>
      <c r="AW14" s="252"/>
    </row>
    <row r="15" spans="1:49" s="251"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9" t="s">
        <v>334</v>
      </c>
      <c r="D19" s="870"/>
      <c r="E19" s="870"/>
      <c r="F19" s="870"/>
      <c r="G19" s="870"/>
      <c r="H19" s="870"/>
      <c r="I19" s="870"/>
      <c r="J19" s="870"/>
      <c r="K19" s="870"/>
      <c r="L19" s="871"/>
      <c r="M19" s="217"/>
      <c r="N19" s="904" t="s">
        <v>335</v>
      </c>
      <c r="O19" s="905"/>
      <c r="P19" s="905"/>
      <c r="Q19" s="905"/>
      <c r="R19" s="905"/>
      <c r="S19" s="905"/>
      <c r="T19" s="905"/>
      <c r="U19" s="905"/>
      <c r="V19" s="905"/>
      <c r="W19" s="906"/>
      <c r="X19" s="218"/>
      <c r="Y19" s="907" t="s">
        <v>336</v>
      </c>
      <c r="Z19" s="908"/>
      <c r="AA19" s="908"/>
      <c r="AB19" s="908"/>
      <c r="AC19" s="908"/>
      <c r="AD19" s="908"/>
      <c r="AE19" s="908"/>
      <c r="AF19" s="908"/>
      <c r="AG19" s="908"/>
      <c r="AH19" s="908"/>
      <c r="AI19" s="90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5" t="s">
        <v>352</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8"/>
      <c r="X31" s="278"/>
      <c r="Y31" s="278"/>
      <c r="Z31" s="278"/>
      <c r="AA31" s="278"/>
      <c r="AB31" s="278"/>
      <c r="AC31" s="278"/>
      <c r="AD31" s="278"/>
      <c r="AE31" s="278"/>
      <c r="AF31" s="278"/>
      <c r="AG31" s="278"/>
      <c r="AH31" s="278"/>
      <c r="AI31" s="278"/>
      <c r="AJ31" s="192"/>
      <c r="AK31" s="271"/>
      <c r="AT31" s="267"/>
    </row>
    <row r="32" spans="1:49" ht="26.25" customHeight="1">
      <c r="A32" s="280" t="s">
        <v>9</v>
      </c>
      <c r="B32" s="954" t="s">
        <v>220</v>
      </c>
      <c r="C32" s="954"/>
      <c r="D32" s="923" t="str">
        <f>IF(V4=0,"",V4)</f>
        <v/>
      </c>
      <c r="E32" s="923"/>
      <c r="F32" s="281" t="s">
        <v>221</v>
      </c>
      <c r="G32" s="282"/>
      <c r="H32" s="282"/>
      <c r="I32" s="282"/>
      <c r="J32" s="282"/>
      <c r="K32" s="282"/>
      <c r="L32" s="282"/>
      <c r="M32" s="282"/>
      <c r="N32" s="282"/>
      <c r="O32" s="283"/>
      <c r="P32" s="957">
        <f>SUM(P37,W37,AD37)</f>
        <v>0</v>
      </c>
      <c r="Q32" s="958"/>
      <c r="R32" s="958"/>
      <c r="S32" s="958"/>
      <c r="T32" s="958"/>
      <c r="U32" s="959"/>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375</v>
      </c>
      <c r="C33" s="955"/>
      <c r="D33" s="955"/>
      <c r="E33" s="955"/>
      <c r="F33" s="955"/>
      <c r="G33" s="955"/>
      <c r="H33" s="955"/>
      <c r="I33" s="955"/>
      <c r="J33" s="955"/>
      <c r="K33" s="955"/>
      <c r="L33" s="955"/>
      <c r="M33" s="955"/>
      <c r="N33" s="955"/>
      <c r="O33" s="956"/>
      <c r="P33" s="957">
        <f>SUM(P38,W38,AD38)</f>
        <v>0</v>
      </c>
      <c r="Q33" s="958"/>
      <c r="R33" s="958"/>
      <c r="S33" s="958"/>
      <c r="T33" s="958"/>
      <c r="U33" s="959"/>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1" t="str">
        <f>IF(B19="○", IF(P37="","",IF(P38="","",IF(P38&gt;P37,"○","☓"))),"")</f>
        <v/>
      </c>
      <c r="W36" s="966" t="s">
        <v>223</v>
      </c>
      <c r="X36" s="964"/>
      <c r="Y36" s="964"/>
      <c r="Z36" s="964"/>
      <c r="AA36" s="964"/>
      <c r="AB36" s="965"/>
      <c r="AC36" s="291" t="str">
        <f>IF(M19="○", IF(W37="","",IF(W38="","",IF(W38&gt;W37,"○","☓"))),"")</f>
        <v/>
      </c>
      <c r="AD36" s="966" t="s">
        <v>217</v>
      </c>
      <c r="AE36" s="964"/>
      <c r="AF36" s="964"/>
      <c r="AG36" s="964"/>
      <c r="AH36" s="964"/>
      <c r="AI36" s="965"/>
      <c r="AJ36" s="291" t="str">
        <f>IF(X19="○", IF(AD37="","",IF(AD38="","",IF(AD38&gt;AD37,"○","☓"))),"")</f>
        <v/>
      </c>
      <c r="AL36" s="1085" t="s">
        <v>377</v>
      </c>
      <c r="AM36" s="1085"/>
      <c r="AN36" s="1085"/>
      <c r="AO36" s="1085"/>
      <c r="AP36" s="1085"/>
      <c r="AQ36" s="1085"/>
      <c r="AR36" s="1085"/>
      <c r="AS36" s="1085"/>
      <c r="AT36" s="1085"/>
      <c r="AU36" s="1085"/>
      <c r="AV36" s="1086"/>
    </row>
    <row r="37" spans="1:73" ht="26.25" customHeight="1" thickBot="1">
      <c r="A37" s="280" t="s">
        <v>9</v>
      </c>
      <c r="B37" s="954" t="s">
        <v>220</v>
      </c>
      <c r="C37" s="954"/>
      <c r="D37" s="923" t="str">
        <f>IF(V4=0,"",V4)</f>
        <v/>
      </c>
      <c r="E37" s="923"/>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6" t="str">
        <f>IF('別紙様式2-3 個表_特定'!O5="","",'別紙様式2-3 個表_特定'!O5)</f>
        <v/>
      </c>
      <c r="X37" s="1017"/>
      <c r="Y37" s="1017"/>
      <c r="Z37" s="1017"/>
      <c r="AA37" s="1017"/>
      <c r="AB37" s="1017"/>
      <c r="AC37" s="292" t="s">
        <v>1</v>
      </c>
      <c r="AD37" s="1016" t="str">
        <f>IF('別紙様式2-4 個表_ベースアップ'!O5="","",'別紙様式2-4 個表_ベースアップ'!O5)</f>
        <v/>
      </c>
      <c r="AE37" s="1017"/>
      <c r="AF37" s="1017"/>
      <c r="AG37" s="1017"/>
      <c r="AH37" s="1017"/>
      <c r="AI37" s="1017"/>
      <c r="AJ37" s="293" t="s">
        <v>1</v>
      </c>
      <c r="AL37" s="252"/>
    </row>
    <row r="38" spans="1:73" ht="30" customHeight="1" thickBot="1">
      <c r="A38" s="280" t="s">
        <v>10</v>
      </c>
      <c r="B38" s="828" t="s">
        <v>376</v>
      </c>
      <c r="C38" s="955"/>
      <c r="D38" s="955"/>
      <c r="E38" s="955"/>
      <c r="F38" s="955"/>
      <c r="G38" s="955"/>
      <c r="H38" s="955"/>
      <c r="I38" s="955"/>
      <c r="J38" s="955"/>
      <c r="K38" s="955"/>
      <c r="L38" s="955"/>
      <c r="M38" s="955"/>
      <c r="N38" s="955"/>
      <c r="O38" s="955"/>
      <c r="P38" s="1018"/>
      <c r="Q38" s="1019"/>
      <c r="R38" s="1019"/>
      <c r="S38" s="1019"/>
      <c r="T38" s="1019"/>
      <c r="U38" s="1020"/>
      <c r="V38" s="294" t="s">
        <v>1</v>
      </c>
      <c r="W38" s="1021"/>
      <c r="X38" s="1022"/>
      <c r="Y38" s="1022"/>
      <c r="Z38" s="1022"/>
      <c r="AA38" s="1022"/>
      <c r="AB38" s="1023"/>
      <c r="AC38" s="294" t="s">
        <v>1</v>
      </c>
      <c r="AD38" s="889">
        <f>S139+S142</f>
        <v>0</v>
      </c>
      <c r="AE38" s="890"/>
      <c r="AF38" s="890"/>
      <c r="AG38" s="890"/>
      <c r="AH38" s="890"/>
      <c r="AI38" s="89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8" t="s">
        <v>286</v>
      </c>
      <c r="X48" s="291" t="str">
        <f>IF(A48="","",IF(A48=TRUE,"○","×"))</f>
        <v>×</v>
      </c>
      <c r="Y48" s="304" t="s">
        <v>288</v>
      </c>
      <c r="Z48" s="278"/>
      <c r="AA48" s="278"/>
      <c r="AB48" s="278"/>
      <c r="AC48" s="278"/>
      <c r="AD48" s="278"/>
      <c r="AE48" s="278"/>
      <c r="AF48" s="278"/>
      <c r="AG48" s="278"/>
      <c r="AH48" s="278"/>
      <c r="AI48" s="278"/>
      <c r="AJ48" s="192"/>
      <c r="AK48" s="271"/>
      <c r="AL48" s="1085" t="s">
        <v>427</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436</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10">
        <f>P38</f>
        <v>0</v>
      </c>
      <c r="T53" s="1011"/>
      <c r="U53" s="1011"/>
      <c r="V53" s="1011"/>
      <c r="W53" s="101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50" t="s">
        <v>384</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10"/>
      <c r="Q54" s="910"/>
      <c r="R54" s="318" t="s">
        <v>11</v>
      </c>
      <c r="S54" s="910"/>
      <c r="T54" s="910"/>
      <c r="U54" s="318" t="s">
        <v>12</v>
      </c>
      <c r="V54" s="319" t="s">
        <v>13</v>
      </c>
      <c r="W54" s="319"/>
      <c r="X54" s="318" t="s">
        <v>21</v>
      </c>
      <c r="Y54" s="318"/>
      <c r="Z54" s="910"/>
      <c r="AA54" s="910"/>
      <c r="AB54" s="318" t="s">
        <v>11</v>
      </c>
      <c r="AC54" s="910"/>
      <c r="AD54" s="910"/>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02"/>
      <c r="AE55" s="902"/>
      <c r="AF55" s="902"/>
      <c r="AG55" s="902"/>
      <c r="AH55" s="902"/>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6"/>
      <c r="C57" s="1026"/>
      <c r="D57" s="1026"/>
      <c r="E57" s="51" t="b">
        <v>0</v>
      </c>
      <c r="F57" s="331" t="s">
        <v>36</v>
      </c>
      <c r="G57" s="329"/>
      <c r="H57" s="329"/>
      <c r="I57" s="329"/>
      <c r="J57" s="329"/>
      <c r="L57" s="52" t="b">
        <v>0</v>
      </c>
      <c r="M57" s="331" t="s">
        <v>118</v>
      </c>
      <c r="N57" s="329"/>
      <c r="O57" s="329"/>
      <c r="P57" s="303"/>
      <c r="Q57" s="303"/>
      <c r="R57" s="331"/>
      <c r="S57" s="53" t="b">
        <v>0</v>
      </c>
      <c r="T57" s="331" t="s">
        <v>29</v>
      </c>
      <c r="U57" s="303"/>
      <c r="W57" s="331" t="s">
        <v>30</v>
      </c>
      <c r="X57" s="901"/>
      <c r="Y57" s="901"/>
      <c r="Z57" s="901"/>
      <c r="AA57" s="901"/>
      <c r="AB57" s="901"/>
      <c r="AC57" s="901"/>
      <c r="AD57" s="901"/>
      <c r="AE57" s="901"/>
      <c r="AF57" s="901"/>
      <c r="AG57" s="901"/>
      <c r="AH57" s="901"/>
      <c r="AI57" s="901"/>
      <c r="AJ57" s="332" t="s">
        <v>31</v>
      </c>
      <c r="AK57" s="257"/>
      <c r="AL57" s="252"/>
      <c r="AM57" s="252"/>
      <c r="AN57" s="252"/>
      <c r="AO57" s="252"/>
      <c r="AP57" s="252"/>
      <c r="AQ57" s="252"/>
      <c r="AR57" s="252"/>
      <c r="AS57" s="252"/>
      <c r="AT57" s="252"/>
      <c r="AU57" s="252"/>
      <c r="AV57" s="252"/>
      <c r="AW57" s="252"/>
    </row>
    <row r="58" spans="1:52" s="251" customFormat="1" ht="19.5" customHeight="1">
      <c r="A58" s="1096"/>
      <c r="B58" s="1026"/>
      <c r="C58" s="1026"/>
      <c r="D58" s="1026"/>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7"/>
      <c r="AL59" s="252"/>
      <c r="AM59" s="252"/>
      <c r="AN59" s="252"/>
      <c r="AO59" s="252"/>
      <c r="AP59" s="252"/>
      <c r="AQ59" s="252"/>
      <c r="AR59" s="252"/>
      <c r="AS59" s="252"/>
      <c r="AT59" s="252"/>
      <c r="AU59" s="252"/>
      <c r="AV59" s="252"/>
      <c r="AW59" s="252"/>
    </row>
    <row r="60" spans="1:52" s="251" customFormat="1" ht="18.75" customHeight="1" thickBot="1">
      <c r="A60" s="1096"/>
      <c r="B60" s="1026"/>
      <c r="C60" s="1026"/>
      <c r="D60" s="1026"/>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121</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00" t="s">
        <v>450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6" t="s">
        <v>437</v>
      </c>
      <c r="V65" s="897"/>
      <c r="W65" s="897"/>
      <c r="X65" s="897"/>
      <c r="Y65" s="897"/>
      <c r="Z65" s="897"/>
      <c r="AA65" s="897"/>
      <c r="AB65" s="897"/>
      <c r="AC65" s="897"/>
      <c r="AD65" s="897"/>
      <c r="AE65" s="897"/>
      <c r="AF65" s="897"/>
      <c r="AG65" s="219" t="b">
        <v>0</v>
      </c>
      <c r="AH65" s="362" t="s">
        <v>49</v>
      </c>
      <c r="AI65" s="363"/>
      <c r="AJ65" s="313" t="str">
        <f>IF(B19="○", IF(COUNTIF('別紙様式2-2 個表_処遇'!T11:T110,"*加算Ⅰ*")+COUNTIF('別紙様式2-2 個表_処遇'!T11:T110,"*加算Ⅱ*"),IF(AG65=TRUE,"○","×"),""),"")</f>
        <v/>
      </c>
      <c r="AK65" s="257"/>
      <c r="AL65" s="950" t="s">
        <v>378</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8" t="s">
        <v>437</v>
      </c>
      <c r="V70" s="899"/>
      <c r="W70" s="899"/>
      <c r="X70" s="899"/>
      <c r="Y70" s="899"/>
      <c r="Z70" s="899"/>
      <c r="AA70" s="899"/>
      <c r="AB70" s="899"/>
      <c r="AC70" s="899"/>
      <c r="AD70" s="899"/>
      <c r="AE70" s="899"/>
      <c r="AF70" s="899"/>
      <c r="AG70" s="219" t="b">
        <v>0</v>
      </c>
      <c r="AH70" s="362" t="s">
        <v>49</v>
      </c>
      <c r="AI70" s="363"/>
      <c r="AJ70" s="313" t="str">
        <f>IF(B19="○", IF(COUNTIF('別紙様式2-2 個表_処遇'!T11:T110,"*加算Ⅰ*")+COUNTIF('別紙様式2-2 個表_処遇'!T11:T110,"*加算Ⅱ*"),IF(AND(AG70=TRUE, OR(AND(K72=TRUE,M74&lt;&gt;""), AND(K75=TRUE,M76&lt;&gt;""))),"○","×"),""),"")</f>
        <v/>
      </c>
      <c r="AK70" s="390"/>
      <c r="AL70" s="950" t="s">
        <v>379</v>
      </c>
      <c r="AM70" s="1085"/>
      <c r="AN70" s="1085"/>
      <c r="AO70" s="1085"/>
      <c r="AP70" s="1085"/>
      <c r="AQ70" s="1085"/>
      <c r="AR70" s="1085"/>
      <c r="AS70" s="1085"/>
      <c r="AT70" s="1085"/>
      <c r="AU70" s="1085"/>
      <c r="AV70" s="1086"/>
      <c r="AW70" s="252"/>
    </row>
    <row r="71" spans="1:49" s="251" customFormat="1" ht="31.5" customHeight="1" thickBot="1">
      <c r="A71" s="913"/>
      <c r="B71" s="391"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7"/>
      <c r="AL71" s="392"/>
      <c r="AM71" s="238"/>
      <c r="AN71" s="238"/>
      <c r="AO71" s="238"/>
      <c r="AP71" s="252"/>
      <c r="AQ71" s="252"/>
      <c r="AR71" s="252"/>
      <c r="AS71" s="252"/>
      <c r="AT71" s="252"/>
      <c r="AU71" s="252"/>
      <c r="AV71" s="252"/>
      <c r="AW71" s="252"/>
    </row>
    <row r="72" spans="1:49" s="251" customFormat="1" ht="12" customHeight="1">
      <c r="A72" s="914"/>
      <c r="B72" s="926"/>
      <c r="C72" s="919" t="s">
        <v>146</v>
      </c>
      <c r="D72" s="797"/>
      <c r="E72" s="797"/>
      <c r="F72" s="797"/>
      <c r="G72" s="797"/>
      <c r="H72" s="797"/>
      <c r="I72" s="797"/>
      <c r="J72" s="797"/>
      <c r="K72" s="1077" t="b">
        <v>0</v>
      </c>
      <c r="L72" s="928" t="s">
        <v>147</v>
      </c>
      <c r="M72" s="1104" t="s">
        <v>339</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3"/>
      <c r="AL73" s="394"/>
      <c r="AM73" s="238"/>
      <c r="AN73" s="238"/>
      <c r="AO73" s="252"/>
      <c r="AP73" s="252"/>
      <c r="AQ73" s="252"/>
      <c r="AR73" s="252"/>
      <c r="AS73" s="252"/>
      <c r="AT73" s="252"/>
      <c r="AU73" s="252"/>
      <c r="AV73" s="252"/>
      <c r="AW73" s="252"/>
    </row>
    <row r="74" spans="1:49" s="251"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4"/>
      <c r="B75" s="927"/>
      <c r="C75" s="919"/>
      <c r="D75" s="797"/>
      <c r="E75" s="797"/>
      <c r="F75" s="797"/>
      <c r="G75" s="797"/>
      <c r="H75" s="797"/>
      <c r="I75" s="797"/>
      <c r="J75" s="797"/>
      <c r="K75" s="1080" t="b">
        <v>0</v>
      </c>
      <c r="L75" s="929"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50" t="s">
        <v>380</v>
      </c>
      <c r="AM79" s="951"/>
      <c r="AN79" s="951"/>
      <c r="AO79" s="951"/>
      <c r="AP79" s="951"/>
      <c r="AQ79" s="951"/>
      <c r="AR79" s="951"/>
      <c r="AS79" s="951"/>
      <c r="AT79" s="951"/>
      <c r="AU79" s="951"/>
      <c r="AV79" s="952"/>
      <c r="AW79" s="252"/>
    </row>
    <row r="80" spans="1:49" s="251" customFormat="1" ht="28.5" customHeight="1" thickBot="1">
      <c r="A80" s="913"/>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4"/>
      <c r="B81" s="926"/>
      <c r="C81" s="916" t="s">
        <v>155</v>
      </c>
      <c r="D81" s="917"/>
      <c r="E81" s="917"/>
      <c r="F81" s="917"/>
      <c r="G81" s="917"/>
      <c r="H81" s="917"/>
      <c r="I81" s="917"/>
      <c r="J81" s="918"/>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4"/>
      <c r="B82" s="927"/>
      <c r="C82" s="919"/>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5"/>
      <c r="B83" s="1013"/>
      <c r="C83" s="920"/>
      <c r="D83" s="921"/>
      <c r="E83" s="921"/>
      <c r="F83" s="921"/>
      <c r="G83" s="921"/>
      <c r="H83" s="921"/>
      <c r="I83" s="921"/>
      <c r="J83" s="922"/>
      <c r="K83" s="222" t="b">
        <v>0</v>
      </c>
      <c r="L83" s="412"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9" t="s">
        <v>438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30" t="s">
        <v>439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361</v>
      </c>
      <c r="B91" s="830" t="s">
        <v>440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32" t="s">
        <v>431</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340</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9"/>
      <c r="Y97" s="998" t="b">
        <v>0</v>
      </c>
      <c r="Z97" s="998"/>
      <c r="AA97" s="998"/>
      <c r="AB97" s="998"/>
      <c r="AC97" s="998"/>
      <c r="AD97" s="430"/>
      <c r="AE97" s="998" t="b">
        <v>0</v>
      </c>
      <c r="AF97" s="998"/>
      <c r="AG97" s="998"/>
      <c r="AH97" s="998"/>
      <c r="AI97" s="1076"/>
      <c r="AJ97" s="313" t="str">
        <f>IF(M19="○", IF(OR(AND(NOT(S97),NOT(Y97),AE97),AND(NOT(S97),NOT(Y97),NOT(AE97))),"×","○"),"")</f>
        <v/>
      </c>
      <c r="AK97" s="431"/>
      <c r="AL97" s="950" t="s">
        <v>312</v>
      </c>
      <c r="AM97" s="951"/>
      <c r="AN97" s="951"/>
      <c r="AO97" s="951"/>
      <c r="AP97" s="951"/>
      <c r="AQ97" s="951"/>
      <c r="AR97" s="951"/>
      <c r="AS97" s="951"/>
      <c r="AT97" s="951"/>
      <c r="AU97" s="951"/>
      <c r="AV97" s="952"/>
    </row>
    <row r="98" spans="1:54" ht="18.75" customHeight="1" thickBot="1">
      <c r="A98" s="432"/>
      <c r="B98" s="911" t="s">
        <v>390</v>
      </c>
      <c r="C98" s="912"/>
      <c r="D98" s="912"/>
      <c r="E98" s="912"/>
      <c r="F98" s="912"/>
      <c r="G98" s="912"/>
      <c r="H98" s="912"/>
      <c r="I98" s="912"/>
      <c r="J98" s="912"/>
      <c r="K98" s="912"/>
      <c r="L98" s="912"/>
      <c r="M98" s="912"/>
      <c r="N98" s="912"/>
      <c r="O98" s="912"/>
      <c r="P98" s="912"/>
      <c r="Q98" s="912"/>
      <c r="R98" s="912"/>
      <c r="S98" s="1161"/>
      <c r="T98" s="1003"/>
      <c r="U98" s="1003"/>
      <c r="V98" s="1003"/>
      <c r="W98" s="1003"/>
      <c r="X98" s="433" t="s">
        <v>216</v>
      </c>
      <c r="Y98" s="1003"/>
      <c r="Z98" s="1003"/>
      <c r="AA98" s="1003"/>
      <c r="AB98" s="1003"/>
      <c r="AC98" s="1003"/>
      <c r="AD98" s="434" t="s">
        <v>216</v>
      </c>
      <c r="AE98" s="1003"/>
      <c r="AF98" s="1003"/>
      <c r="AG98" s="1003"/>
      <c r="AH98" s="1003"/>
      <c r="AI98" s="1003"/>
      <c r="AJ98" s="435" t="s">
        <v>24</v>
      </c>
      <c r="AK98" s="1030" t="s">
        <v>373</v>
      </c>
    </row>
    <row r="99" spans="1:54" ht="17.25" customHeight="1" thickBot="1">
      <c r="A99" s="432"/>
      <c r="B99" s="843" t="s">
        <v>442</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30"/>
      <c r="AL99" s="950" t="s">
        <v>452</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1" t="s">
        <v>291</v>
      </c>
      <c r="AL100" s="950" t="s">
        <v>453</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1"/>
    </row>
    <row r="102" spans="1:54" ht="19.5" customHeight="1">
      <c r="A102" s="432"/>
      <c r="B102" s="1012" t="s">
        <v>293</v>
      </c>
      <c r="C102" s="946"/>
      <c r="D102" s="946"/>
      <c r="E102" s="946"/>
      <c r="F102" s="946"/>
      <c r="G102" s="946"/>
      <c r="H102" s="946"/>
      <c r="I102" s="946"/>
      <c r="J102" s="946"/>
      <c r="K102" s="946"/>
      <c r="L102" s="946"/>
      <c r="M102" s="946"/>
      <c r="N102" s="946"/>
      <c r="O102" s="946"/>
      <c r="P102" s="946"/>
      <c r="Q102" s="946"/>
      <c r="R102" s="946"/>
      <c r="S102" s="439" t="s">
        <v>125</v>
      </c>
      <c r="T102" s="1001" t="e">
        <f>S98*S101*Y115</f>
        <v>#VALUE!</v>
      </c>
      <c r="U102" s="1001"/>
      <c r="V102" s="1001"/>
      <c r="W102" s="440" t="s">
        <v>139</v>
      </c>
      <c r="X102" s="441" t="s">
        <v>140</v>
      </c>
      <c r="Y102" s="442" t="s">
        <v>125</v>
      </c>
      <c r="Z102" s="1002" t="e">
        <f>Y98*Y101*Y115</f>
        <v>#VALUE!</v>
      </c>
      <c r="AA102" s="1002"/>
      <c r="AB102" s="1002"/>
      <c r="AC102" s="443" t="s">
        <v>139</v>
      </c>
      <c r="AD102" s="441" t="s">
        <v>140</v>
      </c>
      <c r="AE102" s="442" t="s">
        <v>125</v>
      </c>
      <c r="AF102" s="1002" t="e">
        <f>AE98*AE101*Y115</f>
        <v>#VALUE!</v>
      </c>
      <c r="AG102" s="1002"/>
      <c r="AH102" s="1002"/>
      <c r="AI102" s="443" t="s">
        <v>139</v>
      </c>
      <c r="AJ102" s="444" t="s">
        <v>140</v>
      </c>
    </row>
    <row r="103" spans="1:54" ht="24.75" customHeight="1" thickBot="1">
      <c r="A103" s="428"/>
      <c r="B103" s="1146" t="s">
        <v>381</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382</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7" t="s">
        <v>1</v>
      </c>
      <c r="AE104" s="448" t="s">
        <v>286</v>
      </c>
      <c r="AF104" s="449" t="str">
        <f>IF(M19="○", IF(Y104,IF(Y104&lt;=4400000,"○","☓"),""),"")</f>
        <v/>
      </c>
      <c r="AG104" s="450" t="s">
        <v>307</v>
      </c>
      <c r="AH104" s="451"/>
      <c r="AI104" s="451"/>
      <c r="AJ104" s="451"/>
      <c r="AK104" s="257"/>
      <c r="AL104" s="950" t="s">
        <v>428</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8" t="s">
        <v>289</v>
      </c>
      <c r="AE105" s="453" t="s">
        <v>286</v>
      </c>
      <c r="AF105" s="1087" t="str">
        <f>IF(M19="○",IF(OR(Y105&gt;=Y106,OR(C108,C109,C110,C111)=TRUE),"○","☓"),"")</f>
        <v/>
      </c>
      <c r="AG105" s="938" t="s">
        <v>290</v>
      </c>
      <c r="AH105" s="257"/>
      <c r="AJ105" s="454"/>
      <c r="AK105" s="271"/>
      <c r="AL105" s="1119" t="s">
        <v>429</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385</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50" t="s">
        <v>331</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8"/>
      <c r="I115" s="1028"/>
      <c r="J115" s="318" t="s">
        <v>11</v>
      </c>
      <c r="K115" s="1028"/>
      <c r="L115" s="1028"/>
      <c r="M115" s="318" t="s">
        <v>12</v>
      </c>
      <c r="N115" s="319" t="s">
        <v>13</v>
      </c>
      <c r="O115" s="319"/>
      <c r="P115" s="318" t="s">
        <v>21</v>
      </c>
      <c r="Q115" s="318"/>
      <c r="R115" s="1028"/>
      <c r="S115" s="1028"/>
      <c r="T115" s="318" t="s">
        <v>11</v>
      </c>
      <c r="U115" s="1028"/>
      <c r="V115" s="1028"/>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7"/>
      <c r="AL116" s="252"/>
      <c r="AU116" s="267"/>
    </row>
    <row r="117" spans="1:52" ht="18.75" customHeight="1" thickBot="1">
      <c r="A117" s="1069"/>
      <c r="B117" s="781"/>
      <c r="C117" s="781"/>
      <c r="D117" s="781"/>
      <c r="E117" s="860" t="s">
        <v>374</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50" t="s">
        <v>389</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8"/>
      <c r="Z118" s="164" t="b">
        <v>0</v>
      </c>
      <c r="AA118" s="783" t="s">
        <v>29</v>
      </c>
      <c r="AB118" s="783"/>
      <c r="AC118" s="478" t="s">
        <v>30</v>
      </c>
      <c r="AD118" s="903"/>
      <c r="AE118" s="903"/>
      <c r="AF118" s="903"/>
      <c r="AG118" s="903"/>
      <c r="AH118" s="903"/>
      <c r="AI118" s="315" t="s">
        <v>31</v>
      </c>
      <c r="AJ118" s="479"/>
      <c r="AK118" s="257"/>
    </row>
    <row r="119" spans="1:52" ht="19.5" customHeight="1">
      <c r="A119" s="1032" t="s">
        <v>32</v>
      </c>
      <c r="B119" s="1033"/>
      <c r="C119" s="1033"/>
      <c r="D119" s="1033"/>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40"/>
      <c r="Y120" s="1040"/>
      <c r="Z120" s="1040"/>
      <c r="AA120" s="1040"/>
      <c r="AB120" s="1040"/>
      <c r="AC120" s="1040"/>
      <c r="AD120" s="1040"/>
      <c r="AE120" s="1040"/>
      <c r="AF120" s="1040"/>
      <c r="AG120" s="1040"/>
      <c r="AH120" s="1040"/>
      <c r="AI120" s="1040"/>
      <c r="AJ120" s="481" t="s">
        <v>31</v>
      </c>
      <c r="AK120" s="257"/>
      <c r="AL120" s="252"/>
      <c r="AU120" s="267"/>
    </row>
    <row r="121" spans="1:52" ht="24.75" customHeight="1">
      <c r="A121" s="1165"/>
      <c r="B121" s="1166"/>
      <c r="C121" s="1166"/>
      <c r="D121" s="1166"/>
      <c r="E121" s="886" t="s">
        <v>341</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121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50" t="s">
        <v>313</v>
      </c>
      <c r="AM126" s="1085"/>
      <c r="AN126" s="1085"/>
      <c r="AO126" s="1085"/>
      <c r="AP126" s="1085"/>
      <c r="AQ126" s="1085"/>
      <c r="AR126" s="1085"/>
      <c r="AS126" s="1085"/>
      <c r="AT126" s="1085"/>
      <c r="AU126" s="1085"/>
      <c r="AV126" s="1086"/>
      <c r="AW126" s="487"/>
    </row>
    <row r="127" spans="1:52" s="488" customFormat="1" ht="18.75" customHeight="1">
      <c r="A127" s="1032" t="s">
        <v>25</v>
      </c>
      <c r="B127" s="1033"/>
      <c r="C127" s="1033"/>
      <c r="D127" s="1034"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5"/>
      <c r="B128" s="1036"/>
      <c r="C128" s="1036"/>
      <c r="D128" s="1037" t="b">
        <v>0</v>
      </c>
      <c r="E128" s="224"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833" t="s">
        <v>366</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365</v>
      </c>
      <c r="B135" s="830" t="s">
        <v>435</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10">
        <f>S139+S142</f>
        <v>0</v>
      </c>
      <c r="T137" s="1011"/>
      <c r="U137" s="1011"/>
      <c r="V137" s="1011"/>
      <c r="W137" s="1011"/>
      <c r="X137" s="312" t="s">
        <v>1</v>
      </c>
      <c r="Y137" s="502"/>
      <c r="Z137" s="502"/>
      <c r="AA137" s="502"/>
      <c r="AB137" s="503"/>
      <c r="AC137" s="271"/>
      <c r="AD137" s="271"/>
      <c r="AE137" s="271"/>
      <c r="AF137" s="271"/>
      <c r="AG137" s="271"/>
      <c r="AH137" s="271"/>
      <c r="AI137" s="271"/>
      <c r="AK137" s="271"/>
    </row>
    <row r="138" spans="1:73" ht="23.25" customHeight="1" thickBot="1">
      <c r="A138" s="1060" t="s">
        <v>400</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80" t="s">
        <v>281</v>
      </c>
      <c r="B139" s="881"/>
      <c r="C139" s="331" t="s">
        <v>283</v>
      </c>
      <c r="D139" s="331"/>
      <c r="E139" s="331"/>
      <c r="F139" s="331"/>
      <c r="G139" s="331"/>
      <c r="H139" s="331"/>
      <c r="I139" s="331"/>
      <c r="J139" s="331"/>
      <c r="K139" s="331"/>
      <c r="L139" s="331"/>
      <c r="M139" s="331"/>
      <c r="N139" s="331"/>
      <c r="O139" s="331"/>
      <c r="P139" s="331"/>
      <c r="Q139" s="331"/>
      <c r="R139" s="331"/>
      <c r="S139" s="1049"/>
      <c r="T139" s="1050"/>
      <c r="U139" s="1050"/>
      <c r="V139" s="1050"/>
      <c r="W139" s="1051"/>
      <c r="X139" s="312" t="s">
        <v>1</v>
      </c>
      <c r="Y139" s="504"/>
      <c r="Z139" s="500"/>
      <c r="AA139" s="505"/>
      <c r="AB139" s="506"/>
      <c r="AC139" s="506"/>
      <c r="AD139" s="507"/>
      <c r="AE139" s="1053" t="s">
        <v>286</v>
      </c>
      <c r="AF139" s="345"/>
      <c r="AH139" s="345"/>
      <c r="AJ139" s="345"/>
      <c r="AK139" s="345"/>
    </row>
    <row r="140" spans="1:73" ht="19.5" customHeight="1" thickBot="1">
      <c r="A140" s="882"/>
      <c r="B140" s="883"/>
      <c r="C140" s="508"/>
      <c r="D140" s="1055" t="s">
        <v>434</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9" t="s">
        <v>1</v>
      </c>
      <c r="Y140" s="510" t="s">
        <v>30</v>
      </c>
      <c r="Z140" s="1063">
        <f>IFERROR(S140/S139*100,0)</f>
        <v>0</v>
      </c>
      <c r="AA140" s="1064"/>
      <c r="AB140" s="1065"/>
      <c r="AC140" s="511" t="s">
        <v>31</v>
      </c>
      <c r="AD140" s="512" t="s">
        <v>212</v>
      </c>
      <c r="AE140" s="1053"/>
      <c r="AF140" s="313" t="str">
        <f>IF(X19="○", IF(Z140=0,"",IF(Z140&gt;=200/3,"○","×")), "")</f>
        <v/>
      </c>
      <c r="AG140" s="1052" t="s">
        <v>295</v>
      </c>
      <c r="AH140" s="345"/>
      <c r="AI140" s="345"/>
      <c r="AJ140" s="345"/>
      <c r="AK140" s="345"/>
      <c r="AL140" s="950" t="s">
        <v>395</v>
      </c>
      <c r="AM140" s="951"/>
      <c r="AN140" s="951"/>
      <c r="AO140" s="951"/>
      <c r="AP140" s="951"/>
      <c r="AQ140" s="951"/>
      <c r="AR140" s="951"/>
      <c r="AS140" s="951"/>
      <c r="AT140" s="951"/>
      <c r="AU140" s="951"/>
      <c r="AV140" s="952"/>
    </row>
    <row r="141" spans="1:73" ht="19.5" customHeight="1" thickBot="1">
      <c r="A141" s="884"/>
      <c r="B141" s="885"/>
      <c r="C141" s="513"/>
      <c r="D141" s="1056"/>
      <c r="E141" s="1056"/>
      <c r="F141" s="1056"/>
      <c r="G141" s="1056"/>
      <c r="H141" s="1056"/>
      <c r="I141" s="1056"/>
      <c r="J141" s="1056"/>
      <c r="K141" s="1056"/>
      <c r="L141" s="1056"/>
      <c r="M141" s="1056"/>
      <c r="N141" s="1056"/>
      <c r="O141" s="1056"/>
      <c r="P141" s="1056"/>
      <c r="Q141" s="1056"/>
      <c r="R141" s="1056"/>
      <c r="S141" s="514" t="s">
        <v>30</v>
      </c>
      <c r="T141" s="1048" t="e">
        <f>S140/Y148</f>
        <v>#VALUE!</v>
      </c>
      <c r="U141" s="1048"/>
      <c r="V141" s="1048"/>
      <c r="W141" s="515" t="s">
        <v>1</v>
      </c>
      <c r="X141" s="516" t="s">
        <v>31</v>
      </c>
      <c r="Y141" s="517"/>
      <c r="Z141" s="518"/>
      <c r="AA141" s="519"/>
      <c r="AB141" s="1047"/>
      <c r="AC141" s="1047"/>
      <c r="AD141" s="520"/>
      <c r="AE141" s="1053"/>
      <c r="AF141" s="521"/>
      <c r="AG141" s="1052"/>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81"/>
      <c r="C142" s="523" t="s">
        <v>284</v>
      </c>
      <c r="D142" s="366"/>
      <c r="E142" s="366"/>
      <c r="F142" s="366"/>
      <c r="G142" s="366"/>
      <c r="H142" s="366"/>
      <c r="I142" s="366"/>
      <c r="J142" s="366"/>
      <c r="K142" s="366"/>
      <c r="L142" s="366"/>
      <c r="M142" s="366"/>
      <c r="N142" s="366"/>
      <c r="O142" s="366"/>
      <c r="P142" s="366"/>
      <c r="Q142" s="366"/>
      <c r="R142" s="366"/>
      <c r="S142" s="1049"/>
      <c r="T142" s="1050"/>
      <c r="U142" s="1050"/>
      <c r="V142" s="1050"/>
      <c r="W142" s="1051"/>
      <c r="X142" s="524" t="s">
        <v>1</v>
      </c>
      <c r="Y142" s="504"/>
      <c r="Z142" s="500"/>
      <c r="AA142" s="525"/>
      <c r="AB142" s="526"/>
      <c r="AC142" s="526"/>
      <c r="AD142" s="507"/>
      <c r="AE142" s="1053" t="s">
        <v>286</v>
      </c>
      <c r="AF142" s="249"/>
      <c r="AG142" s="1052"/>
      <c r="AH142" s="345"/>
      <c r="AI142" s="345"/>
      <c r="AJ142" s="345"/>
      <c r="AK142" s="345"/>
    </row>
    <row r="143" spans="1:73" ht="19.5" customHeight="1" thickBot="1">
      <c r="A143" s="882"/>
      <c r="B143" s="883"/>
      <c r="C143" s="508"/>
      <c r="D143" s="1055" t="s">
        <v>434</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7" t="s">
        <v>1</v>
      </c>
      <c r="Y143" s="528" t="s">
        <v>30</v>
      </c>
      <c r="Z143" s="1057">
        <f>IFERROR(S143/S142*100,0)</f>
        <v>0</v>
      </c>
      <c r="AA143" s="1058"/>
      <c r="AB143" s="1059"/>
      <c r="AC143" s="529" t="s">
        <v>31</v>
      </c>
      <c r="AD143" s="512" t="s">
        <v>212</v>
      </c>
      <c r="AE143" s="1053"/>
      <c r="AF143" s="313" t="str">
        <f>IF(X19="○", IF(Z143=0,"",IF(Z143&gt;=200/3,"○","×")),"")</f>
        <v/>
      </c>
      <c r="AG143" s="1052"/>
      <c r="AH143" s="345"/>
      <c r="AI143" s="345"/>
      <c r="AJ143" s="345"/>
      <c r="AK143" s="345"/>
      <c r="AL143" s="950" t="s">
        <v>396</v>
      </c>
      <c r="AM143" s="951"/>
      <c r="AN143" s="951"/>
      <c r="AO143" s="951"/>
      <c r="AP143" s="951"/>
      <c r="AQ143" s="951"/>
      <c r="AR143" s="951"/>
      <c r="AS143" s="951"/>
      <c r="AT143" s="951"/>
      <c r="AU143" s="951"/>
      <c r="AV143" s="952"/>
    </row>
    <row r="144" spans="1:73" ht="18.75" customHeight="1">
      <c r="A144" s="884"/>
      <c r="B144" s="885"/>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7"/>
      <c r="AC144" s="1047"/>
      <c r="AD144" s="520"/>
      <c r="AE144" s="1053"/>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3"/>
      <c r="I148" s="1043"/>
      <c r="J148" s="318" t="s">
        <v>11</v>
      </c>
      <c r="K148" s="1043"/>
      <c r="L148" s="1043"/>
      <c r="M148" s="318" t="s">
        <v>12</v>
      </c>
      <c r="N148" s="319" t="s">
        <v>13</v>
      </c>
      <c r="O148" s="319"/>
      <c r="P148" s="318" t="s">
        <v>21</v>
      </c>
      <c r="Q148" s="318"/>
      <c r="R148" s="1043"/>
      <c r="S148" s="1043"/>
      <c r="T148" s="318" t="s">
        <v>11</v>
      </c>
      <c r="U148" s="1043"/>
      <c r="V148" s="1043"/>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383</v>
      </c>
      <c r="AM148" s="1120"/>
      <c r="AN148" s="1120"/>
      <c r="AO148" s="1120"/>
      <c r="AP148" s="1120"/>
      <c r="AQ148" s="1120"/>
      <c r="AR148" s="1120"/>
      <c r="AS148" s="1120"/>
      <c r="AT148" s="1120"/>
      <c r="AU148" s="1120"/>
      <c r="AV148" s="1121"/>
    </row>
    <row r="149" spans="1:49" s="251" customFormat="1" ht="27" customHeight="1" thickBot="1">
      <c r="A149" s="1032" t="s">
        <v>35</v>
      </c>
      <c r="B149" s="1033"/>
      <c r="C149" s="1033"/>
      <c r="D149" s="1034"/>
      <c r="E149" s="1177" t="s">
        <v>424</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425</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2"/>
      <c r="AG150" s="1042"/>
      <c r="AH150" s="1042"/>
      <c r="AI150" s="1042"/>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2" t="s">
        <v>32</v>
      </c>
      <c r="B151" s="1033"/>
      <c r="C151" s="1033"/>
      <c r="D151" s="1033"/>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121</v>
      </c>
      <c r="M156" s="1067"/>
      <c r="N156" s="1041"/>
      <c r="O156" s="1041"/>
      <c r="P156" s="340" t="s">
        <v>4</v>
      </c>
      <c r="Q156" s="1041"/>
      <c r="R156" s="1041"/>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449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359</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344</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5" t="s">
        <v>54</v>
      </c>
      <c r="Z196" s="866"/>
      <c r="AA196" s="866"/>
      <c r="AB196" s="866"/>
      <c r="AC196" s="866"/>
      <c r="AD196" s="866"/>
      <c r="AE196" s="866"/>
      <c r="AF196" s="866"/>
      <c r="AG196" s="866"/>
      <c r="AH196" s="866"/>
      <c r="AI196" s="866"/>
      <c r="AJ196" s="867"/>
      <c r="AK196" s="237"/>
      <c r="AL196" s="1122"/>
      <c r="AM196" s="1123"/>
      <c r="AN196" s="1123"/>
      <c r="AO196" s="1123"/>
      <c r="AP196" s="1123"/>
      <c r="AQ196" s="1123"/>
      <c r="AR196" s="1123"/>
      <c r="AS196" s="1123"/>
      <c r="AT196" s="1123"/>
      <c r="AU196" s="1123"/>
      <c r="AV196" s="112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5" t="s">
        <v>141</v>
      </c>
      <c r="Z197" s="866"/>
      <c r="AA197" s="866"/>
      <c r="AB197" s="866"/>
      <c r="AC197" s="866"/>
      <c r="AD197" s="866"/>
      <c r="AE197" s="866"/>
      <c r="AF197" s="866"/>
      <c r="AG197" s="866"/>
      <c r="AH197" s="866"/>
      <c r="AI197" s="866"/>
      <c r="AJ197" s="867"/>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423</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372</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402</v>
      </c>
      <c r="B218" s="821" t="s">
        <v>401</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406</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405</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404</v>
      </c>
      <c r="B221" s="817" t="s">
        <v>403</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408</v>
      </c>
      <c r="B224" s="815" t="s">
        <v>407</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402</v>
      </c>
      <c r="B225" s="813" t="s">
        <v>409</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410</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411</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408</v>
      </c>
      <c r="B230" s="815" t="s">
        <v>421</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422</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413</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414</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402</v>
      </c>
      <c r="B235" s="813" t="s">
        <v>407</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415</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404</v>
      </c>
      <c r="B237" s="818" t="s">
        <v>416</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408</v>
      </c>
      <c r="B240" s="1169" t="s">
        <v>418</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417</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402</v>
      </c>
      <c r="B242" s="1173" t="s">
        <v>407</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420</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419</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454</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386</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387</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tabSelected="1" view="pageBreakPreview" topLeftCell="A3" zoomScale="85" zoomScaleNormal="85" zoomScaleSheetLayoutView="85"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456</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388</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2023-03-06T02:00:45Z</dcterms:modified>
</cp:coreProperties>
</file>