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健康増進\□栄養・食育関係\☆R2\R2 給食施設指導関係\07 保育所手引き作成\03 ホームページ掲載\"/>
    </mc:Choice>
  </mc:AlternateContent>
  <bookViews>
    <workbookView xWindow="0" yWindow="0" windowWidth="20490" windowHeight="7380"/>
  </bookViews>
  <sheets>
    <sheet name="1-2歳児用 " sheetId="10" r:id="rId1"/>
    <sheet name="3-5歳児用" sheetId="8" r:id="rId2"/>
  </sheets>
  <calcPr calcId="152511"/>
</workbook>
</file>

<file path=xl/calcChain.xml><?xml version="1.0" encoding="utf-8"?>
<calcChain xmlns="http://schemas.openxmlformats.org/spreadsheetml/2006/main">
  <c r="O9" i="8" l="1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N207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H8" i="8"/>
  <c r="F8" i="8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44" i="10"/>
  <c r="M145" i="10"/>
  <c r="M146" i="10"/>
  <c r="M147" i="10"/>
  <c r="M148" i="10"/>
  <c r="M149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1" i="10"/>
  <c r="L142" i="10"/>
  <c r="L143" i="10"/>
  <c r="L144" i="10"/>
  <c r="L145" i="10"/>
  <c r="L146" i="10"/>
  <c r="L147" i="10"/>
  <c r="L148" i="10"/>
  <c r="L149" i="10"/>
  <c r="L150" i="10"/>
  <c r="L151" i="10"/>
  <c r="L152" i="10"/>
  <c r="L153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2" i="10"/>
  <c r="L173" i="10"/>
  <c r="L174" i="10"/>
  <c r="L175" i="10"/>
  <c r="L176" i="10"/>
  <c r="L177" i="10"/>
  <c r="L178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1" i="10"/>
  <c r="L192" i="10"/>
  <c r="L193" i="10"/>
  <c r="L194" i="10"/>
  <c r="L195" i="10"/>
  <c r="L196" i="10"/>
  <c r="L197" i="10"/>
  <c r="L198" i="10"/>
  <c r="L199" i="10"/>
  <c r="L200" i="10"/>
  <c r="L201" i="10"/>
  <c r="L202" i="10"/>
  <c r="L203" i="10"/>
  <c r="L204" i="10"/>
  <c r="L205" i="10"/>
  <c r="L206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K146" i="10"/>
  <c r="K147" i="10"/>
  <c r="K148" i="10"/>
  <c r="K149" i="10"/>
  <c r="K150" i="10"/>
  <c r="K151" i="10"/>
  <c r="K152" i="10"/>
  <c r="K153" i="10"/>
  <c r="K154" i="10"/>
  <c r="K155" i="10"/>
  <c r="K156" i="10"/>
  <c r="K157" i="10"/>
  <c r="K158" i="10"/>
  <c r="K159" i="10"/>
  <c r="K160" i="10"/>
  <c r="K161" i="10"/>
  <c r="K162" i="10"/>
  <c r="K163" i="10"/>
  <c r="K164" i="10"/>
  <c r="K165" i="10"/>
  <c r="K166" i="10"/>
  <c r="K167" i="10"/>
  <c r="K168" i="10"/>
  <c r="K169" i="10"/>
  <c r="K170" i="10"/>
  <c r="K171" i="10"/>
  <c r="K172" i="10"/>
  <c r="K173" i="10"/>
  <c r="K174" i="10"/>
  <c r="K175" i="10"/>
  <c r="K176" i="10"/>
  <c r="K177" i="10"/>
  <c r="K178" i="10"/>
  <c r="K179" i="10"/>
  <c r="K180" i="10"/>
  <c r="K181" i="10"/>
  <c r="K182" i="10"/>
  <c r="K183" i="10"/>
  <c r="K184" i="10"/>
  <c r="K185" i="10"/>
  <c r="K186" i="10"/>
  <c r="K187" i="10"/>
  <c r="K188" i="10"/>
  <c r="K189" i="10"/>
  <c r="K190" i="10"/>
  <c r="K191" i="10"/>
  <c r="K192" i="10"/>
  <c r="K193" i="10"/>
  <c r="K194" i="10"/>
  <c r="K195" i="10"/>
  <c r="K196" i="10"/>
  <c r="K197" i="10"/>
  <c r="K198" i="10"/>
  <c r="K199" i="10"/>
  <c r="K200" i="10"/>
  <c r="K201" i="10"/>
  <c r="K202" i="10"/>
  <c r="K203" i="10"/>
  <c r="K204" i="10"/>
  <c r="K205" i="10"/>
  <c r="K206" i="10"/>
  <c r="M7" i="10"/>
  <c r="L7" i="10"/>
  <c r="K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183" i="10"/>
  <c r="H184" i="10"/>
  <c r="H185" i="10"/>
  <c r="H186" i="10"/>
  <c r="H187" i="10"/>
  <c r="H188" i="10"/>
  <c r="H189" i="10"/>
  <c r="H190" i="10"/>
  <c r="H191" i="10"/>
  <c r="H192" i="10"/>
  <c r="H193" i="10"/>
  <c r="H194" i="10"/>
  <c r="H195" i="10"/>
  <c r="H196" i="10"/>
  <c r="H197" i="10"/>
  <c r="H198" i="10"/>
  <c r="H199" i="10"/>
  <c r="H200" i="10"/>
  <c r="H201" i="10"/>
  <c r="H202" i="10"/>
  <c r="H203" i="10"/>
  <c r="H204" i="10"/>
  <c r="H205" i="10"/>
  <c r="H206" i="10"/>
  <c r="H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7" i="10"/>
  <c r="J8" i="8"/>
  <c r="K8" i="8"/>
  <c r="J9" i="8"/>
  <c r="K9" i="8"/>
  <c r="J10" i="8"/>
  <c r="K10" i="8"/>
  <c r="J11" i="8"/>
  <c r="K11" i="8"/>
  <c r="J12" i="8"/>
  <c r="K12" i="8"/>
  <c r="J13" i="8"/>
  <c r="K13" i="8"/>
  <c r="N8" i="8" l="1"/>
  <c r="K14" i="8" l="1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O8" i="8" l="1"/>
  <c r="Q13" i="10" l="1"/>
  <c r="Q9" i="10"/>
  <c r="Q11" i="10"/>
  <c r="Q12" i="10"/>
  <c r="Q10" i="10"/>
  <c r="P19" i="10" l="1"/>
  <c r="T9" i="10"/>
  <c r="U9" i="10"/>
  <c r="P35" i="10"/>
  <c r="P22" i="10"/>
  <c r="P26" i="10"/>
  <c r="P30" i="10"/>
  <c r="P34" i="10"/>
  <c r="P21" i="10"/>
  <c r="P25" i="10"/>
  <c r="P29" i="10"/>
  <c r="P33" i="10"/>
  <c r="P20" i="10"/>
  <c r="P24" i="10"/>
  <c r="P28" i="10"/>
  <c r="P32" i="10"/>
  <c r="P23" i="10"/>
  <c r="P27" i="10"/>
  <c r="P31" i="10"/>
  <c r="Q14" i="10"/>
  <c r="G8" i="8"/>
  <c r="T10" i="10" l="1"/>
  <c r="U10" i="10"/>
  <c r="P36" i="10"/>
  <c r="R36" i="8"/>
  <c r="R35" i="8"/>
  <c r="R33" i="8"/>
  <c r="R31" i="8"/>
  <c r="R29" i="8"/>
  <c r="R27" i="8"/>
  <c r="R25" i="8"/>
  <c r="R23" i="8"/>
  <c r="R21" i="8"/>
  <c r="R34" i="8"/>
  <c r="R32" i="8"/>
  <c r="R30" i="8"/>
  <c r="R28" i="8"/>
  <c r="R26" i="8"/>
  <c r="R24" i="8"/>
  <c r="R22" i="8"/>
  <c r="R20" i="8"/>
  <c r="T18" i="10" l="1"/>
  <c r="T21" i="10"/>
  <c r="T19" i="10"/>
  <c r="T20" i="10"/>
  <c r="R37" i="8"/>
  <c r="V22" i="8" l="1"/>
  <c r="V20" i="8"/>
  <c r="V21" i="8"/>
  <c r="V19" i="8"/>
  <c r="S13" i="8"/>
  <c r="S12" i="8"/>
  <c r="S15" i="8"/>
  <c r="S11" i="8"/>
  <c r="S10" i="8"/>
  <c r="S14" i="8"/>
  <c r="W15" i="8" l="1"/>
  <c r="V15" i="8"/>
  <c r="S16" i="8"/>
  <c r="W16" i="8" l="1"/>
  <c r="V16" i="8"/>
</calcChain>
</file>

<file path=xl/sharedStrings.xml><?xml version="1.0" encoding="utf-8"?>
<sst xmlns="http://schemas.openxmlformats.org/spreadsheetml/2006/main" count="522" uniqueCount="78">
  <si>
    <t>人数</t>
    <rPh sb="0" eb="2">
      <t>ニンズウ</t>
    </rPh>
    <phoneticPr fontId="1"/>
  </si>
  <si>
    <t>No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</si>
  <si>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</si>
  <si>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</si>
  <si>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推定エネルギー必要量</t>
    <rPh sb="0" eb="2">
      <t>スイテイ</t>
    </rPh>
    <rPh sb="7" eb="9">
      <t>ヒツヨウ</t>
    </rPh>
    <rPh sb="9" eb="10">
      <t>リョウ</t>
    </rPh>
    <phoneticPr fontId="1"/>
  </si>
  <si>
    <t>選択してください</t>
    <rPh sb="0" eb="2">
      <t>センタク</t>
    </rPh>
    <phoneticPr fontId="1"/>
  </si>
  <si>
    <t>身体活動レベル</t>
    <rPh sb="0" eb="2">
      <t>シンタイ</t>
    </rPh>
    <rPh sb="2" eb="4">
      <t>カツドウ</t>
    </rPh>
    <phoneticPr fontId="1"/>
  </si>
  <si>
    <t>エネルギー蓄積量</t>
    <rPh sb="5" eb="7">
      <t>チクセキ</t>
    </rPh>
    <rPh sb="7" eb="8">
      <t>リョウ</t>
    </rPh>
    <phoneticPr fontId="1"/>
  </si>
  <si>
    <t>基礎代謝計算用</t>
    <rPh sb="0" eb="2">
      <t>キソ</t>
    </rPh>
    <rPh sb="2" eb="4">
      <t>タイシャ</t>
    </rPh>
    <rPh sb="4" eb="6">
      <t>ケイサン</t>
    </rPh>
    <rPh sb="6" eb="7">
      <t>ヨウ</t>
    </rPh>
    <phoneticPr fontId="1"/>
  </si>
  <si>
    <t>人数</t>
    <rPh sb="0" eb="2">
      <t>ニンズウ</t>
    </rPh>
    <phoneticPr fontId="1"/>
  </si>
  <si>
    <t>やせ</t>
    <phoneticPr fontId="1"/>
  </si>
  <si>
    <t>身長別標準体重</t>
    <rPh sb="0" eb="2">
      <t>シンチョウ</t>
    </rPh>
    <rPh sb="2" eb="3">
      <t>ベツ</t>
    </rPh>
    <rPh sb="3" eb="5">
      <t>ヒョウジュン</t>
    </rPh>
    <rPh sb="5" eb="7">
      <t>タイジュウ</t>
    </rPh>
    <phoneticPr fontId="1"/>
  </si>
  <si>
    <t>（-20%超-15%以下）</t>
    <rPh sb="5" eb="6">
      <t>コ</t>
    </rPh>
    <rPh sb="10" eb="12">
      <t>イカ</t>
    </rPh>
    <phoneticPr fontId="1"/>
  </si>
  <si>
    <t>（-15%超15%未満）</t>
    <rPh sb="5" eb="6">
      <t>コ</t>
    </rPh>
    <rPh sb="9" eb="11">
      <t>ミマン</t>
    </rPh>
    <phoneticPr fontId="1"/>
  </si>
  <si>
    <t>（-20%以下）</t>
    <rPh sb="5" eb="7">
      <t>イカ</t>
    </rPh>
    <phoneticPr fontId="1"/>
  </si>
  <si>
    <t>（30%以上）</t>
    <rPh sb="4" eb="6">
      <t>イジョウ</t>
    </rPh>
    <phoneticPr fontId="1"/>
  </si>
  <si>
    <t>（20%以上30%未満）</t>
    <rPh sb="4" eb="6">
      <t>イジョウ</t>
    </rPh>
    <rPh sb="9" eb="11">
      <t>ミマン</t>
    </rPh>
    <phoneticPr fontId="1"/>
  </si>
  <si>
    <t>（15%以上20%未満）</t>
    <rPh sb="4" eb="6">
      <t>イジョウ</t>
    </rPh>
    <rPh sb="9" eb="11">
      <t>ミマン</t>
    </rPh>
    <phoneticPr fontId="1"/>
  </si>
  <si>
    <t>区分</t>
    <rPh sb="0" eb="2">
      <t>クブン</t>
    </rPh>
    <phoneticPr fontId="1"/>
  </si>
  <si>
    <t>太りすぎ</t>
    <rPh sb="0" eb="1">
      <t>フト</t>
    </rPh>
    <phoneticPr fontId="1"/>
  </si>
  <si>
    <t>やや太りすぎ</t>
    <rPh sb="2" eb="3">
      <t>フト</t>
    </rPh>
    <phoneticPr fontId="1"/>
  </si>
  <si>
    <t>普通</t>
    <rPh sb="0" eb="2">
      <t>フツウ</t>
    </rPh>
    <phoneticPr fontId="1"/>
  </si>
  <si>
    <t>やせ</t>
    <phoneticPr fontId="1"/>
  </si>
  <si>
    <t>やせすぎ</t>
    <phoneticPr fontId="1"/>
  </si>
  <si>
    <t>合計人数</t>
    <rPh sb="0" eb="2">
      <t>ゴウケイ</t>
    </rPh>
    <rPh sb="2" eb="4">
      <t>ニンズウ</t>
    </rPh>
    <phoneticPr fontId="1"/>
  </si>
  <si>
    <t>割合</t>
    <rPh sb="0" eb="2">
      <t>ワリアイ</t>
    </rPh>
    <phoneticPr fontId="1"/>
  </si>
  <si>
    <t>肥満</t>
    <rPh sb="0" eb="2">
      <t>ヒマン</t>
    </rPh>
    <phoneticPr fontId="1"/>
  </si>
  <si>
    <t>該当者数</t>
    <rPh sb="0" eb="3">
      <t>ガイトウシャ</t>
    </rPh>
    <rPh sb="3" eb="4">
      <t>スウ</t>
    </rPh>
    <phoneticPr fontId="1"/>
  </si>
  <si>
    <t>中央値</t>
    <rPh sb="0" eb="2">
      <t>チュウオウ</t>
    </rPh>
    <rPh sb="2" eb="3">
      <t>チ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</si>
  <si>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</si>
  <si>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</si>
  <si>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最頻値</t>
    <rPh sb="0" eb="3">
      <t>サイヒンチ</t>
    </rPh>
    <phoneticPr fontId="1"/>
  </si>
  <si>
    <t>4月1日時点の満年齢</t>
    <rPh sb="1" eb="2">
      <t>ガツ</t>
    </rPh>
    <rPh sb="3" eb="4">
      <t>ニチ</t>
    </rPh>
    <rPh sb="4" eb="6">
      <t>ジテン</t>
    </rPh>
    <rPh sb="7" eb="10">
      <t>マンネンレイ</t>
    </rPh>
    <phoneticPr fontId="1"/>
  </si>
  <si>
    <t>カウプ指数</t>
    <rPh sb="3" eb="5">
      <t>シスウ</t>
    </rPh>
    <phoneticPr fontId="1"/>
  </si>
  <si>
    <t>13未満</t>
    <rPh sb="2" eb="4">
      <t>ミマン</t>
    </rPh>
    <phoneticPr fontId="1"/>
  </si>
  <si>
    <t>13～15未満</t>
    <rPh sb="5" eb="7">
      <t>ミマン</t>
    </rPh>
    <phoneticPr fontId="1"/>
  </si>
  <si>
    <t>15～18未満</t>
    <rPh sb="5" eb="7">
      <t>ミマン</t>
    </rPh>
    <phoneticPr fontId="1"/>
  </si>
  <si>
    <t>18～20未満</t>
    <rPh sb="5" eb="7">
      <t>ミマン</t>
    </rPh>
    <phoneticPr fontId="1"/>
  </si>
  <si>
    <t>20以上</t>
    <rPh sb="2" eb="4">
      <t>イジョウ</t>
    </rPh>
    <phoneticPr fontId="1"/>
  </si>
  <si>
    <t>やせ</t>
    <phoneticPr fontId="1"/>
  </si>
  <si>
    <t>やせぎみ</t>
    <phoneticPr fontId="1"/>
  </si>
  <si>
    <t>正常</t>
    <rPh sb="0" eb="2">
      <t>セイジョウ</t>
    </rPh>
    <phoneticPr fontId="1"/>
  </si>
  <si>
    <t>肥満ぎみ</t>
    <rPh sb="0" eb="2">
      <t>ヒマン</t>
    </rPh>
    <phoneticPr fontId="1"/>
  </si>
  <si>
    <t>体重
(kg)</t>
    <rPh sb="0" eb="2">
      <t>タイジュウ</t>
    </rPh>
    <phoneticPr fontId="1"/>
  </si>
  <si>
    <t>推定エネルギー
必要量</t>
    <rPh sb="0" eb="2">
      <t>スイテイ</t>
    </rPh>
    <rPh sb="8" eb="10">
      <t>ヒツヨウ</t>
    </rPh>
    <rPh sb="10" eb="11">
      <t>リョウ</t>
    </rPh>
    <phoneticPr fontId="1"/>
  </si>
  <si>
    <t>500kcal未満</t>
    <rPh sb="7" eb="9">
      <t>ミマン</t>
    </rPh>
    <phoneticPr fontId="1"/>
  </si>
  <si>
    <t>2000kcal以上</t>
    <rPh sb="8" eb="10">
      <t>イジョウ</t>
    </rPh>
    <phoneticPr fontId="1"/>
  </si>
  <si>
    <t>身長
(cm)</t>
    <rPh sb="0" eb="2">
      <t>シンチョウ</t>
    </rPh>
    <phoneticPr fontId="1"/>
  </si>
  <si>
    <t>500kcal～600kcal未満</t>
    <rPh sb="15" eb="17">
      <t>ミマン</t>
    </rPh>
    <phoneticPr fontId="1"/>
  </si>
  <si>
    <t>600kcal～700kcal未満</t>
    <rPh sb="15" eb="17">
      <t>ミマン</t>
    </rPh>
    <phoneticPr fontId="1"/>
  </si>
  <si>
    <t>700kcal～800kcal未満</t>
    <rPh sb="15" eb="17">
      <t>ミマン</t>
    </rPh>
    <phoneticPr fontId="1"/>
  </si>
  <si>
    <t>800kcal～900kcal未満</t>
    <rPh sb="15" eb="17">
      <t>ミマン</t>
    </rPh>
    <phoneticPr fontId="1"/>
  </si>
  <si>
    <t>900kcal～1000kcal未満</t>
    <rPh sb="16" eb="18">
      <t>ミマン</t>
    </rPh>
    <phoneticPr fontId="1"/>
  </si>
  <si>
    <t>1000kcal～1100kcal未満</t>
    <rPh sb="17" eb="19">
      <t>ミマン</t>
    </rPh>
    <phoneticPr fontId="1"/>
  </si>
  <si>
    <t>1100kcal～1200kcal未満</t>
    <rPh sb="17" eb="19">
      <t>ミマン</t>
    </rPh>
    <phoneticPr fontId="1"/>
  </si>
  <si>
    <t>1200kcal～1300kcal未満</t>
    <rPh sb="17" eb="19">
      <t>ミマン</t>
    </rPh>
    <phoneticPr fontId="1"/>
  </si>
  <si>
    <t>1300kcal～1400kcal未満</t>
    <rPh sb="17" eb="19">
      <t>ミマン</t>
    </rPh>
    <phoneticPr fontId="1"/>
  </si>
  <si>
    <t>1400kcal～1500kcal未満</t>
    <rPh sb="17" eb="19">
      <t>ミマン</t>
    </rPh>
    <phoneticPr fontId="1"/>
  </si>
  <si>
    <t>1500kcal～1600kcal未満</t>
    <rPh sb="17" eb="19">
      <t>ミマン</t>
    </rPh>
    <phoneticPr fontId="1"/>
  </si>
  <si>
    <t>1600kcal～1700kcal未満</t>
    <rPh sb="17" eb="19">
      <t>ミマン</t>
    </rPh>
    <phoneticPr fontId="1"/>
  </si>
  <si>
    <t>1700kcal～1800kcal未満</t>
    <rPh sb="17" eb="19">
      <t>ミマン</t>
    </rPh>
    <phoneticPr fontId="1"/>
  </si>
  <si>
    <t>1800kcal～1900kcal未満</t>
    <rPh sb="17" eb="19">
      <t>ミマン</t>
    </rPh>
    <phoneticPr fontId="1"/>
  </si>
  <si>
    <t>1900kcal～2000kcal未満</t>
    <rPh sb="17" eb="19">
      <t>ミマン</t>
    </rPh>
    <phoneticPr fontId="1"/>
  </si>
  <si>
    <t>身長
(cm）</t>
    <rPh sb="0" eb="2">
      <t>シンチョウ</t>
    </rPh>
    <phoneticPr fontId="1"/>
  </si>
  <si>
    <t>推定エネルギー必要量の分布図</t>
    <rPh sb="0" eb="2">
      <t>スイテイ</t>
    </rPh>
    <rPh sb="7" eb="9">
      <t>ヒツヨウ</t>
    </rPh>
    <rPh sb="9" eb="10">
      <t>リョウ</t>
    </rPh>
    <rPh sb="11" eb="13">
      <t>ブンプ</t>
    </rPh>
    <rPh sb="13" eb="14">
      <t>ズ</t>
    </rPh>
    <phoneticPr fontId="1"/>
  </si>
  <si>
    <t>推定エネルギー必要量の分布図</t>
    <phoneticPr fontId="1"/>
  </si>
  <si>
    <t>氏名（フリガナ）</t>
    <rPh sb="0" eb="2">
      <t>シメイ</t>
    </rPh>
    <phoneticPr fontId="1"/>
  </si>
  <si>
    <t>身体測定日</t>
    <rPh sb="0" eb="2">
      <t>シンタイ</t>
    </rPh>
    <rPh sb="2" eb="4">
      <t>ソクテイ</t>
    </rPh>
    <rPh sb="4" eb="5">
      <t>ビ</t>
    </rPh>
    <phoneticPr fontId="1"/>
  </si>
  <si>
    <t>▶ 計算シート（１～２歳児用）</t>
    <rPh sb="2" eb="4">
      <t>ケイサン</t>
    </rPh>
    <rPh sb="11" eb="13">
      <t>サイジ</t>
    </rPh>
    <rPh sb="13" eb="14">
      <t>ヨウ</t>
    </rPh>
    <phoneticPr fontId="1"/>
  </si>
  <si>
    <t>▶ 計算シート（３～５歳児用）</t>
    <rPh sb="2" eb="4">
      <t>ケイサン</t>
    </rPh>
    <rPh sb="11" eb="13">
      <t>サイジ</t>
    </rPh>
    <rPh sb="13" eb="14">
      <t>ヨウ</t>
    </rPh>
    <phoneticPr fontId="1"/>
  </si>
  <si>
    <t>100kcal単位で丸めた値</t>
    <rPh sb="7" eb="9">
      <t>タンイ</t>
    </rPh>
    <rPh sb="10" eb="11">
      <t>マル</t>
    </rPh>
    <rPh sb="13" eb="14">
      <t>アタイ</t>
    </rPh>
    <phoneticPr fontId="1"/>
  </si>
  <si>
    <t>・黄色のセルにデータを入力すると，推定エネルギー必要量とカウプ指数が計算されます。</t>
    <rPh sb="1" eb="3">
      <t>キイロ</t>
    </rPh>
    <rPh sb="11" eb="13">
      <t>ニュウリョク</t>
    </rPh>
    <rPh sb="17" eb="19">
      <t>スイテイ</t>
    </rPh>
    <rPh sb="24" eb="26">
      <t>ヒツヨウ</t>
    </rPh>
    <rPh sb="26" eb="27">
      <t>リョウ</t>
    </rPh>
    <rPh sb="31" eb="33">
      <t>シスウ</t>
    </rPh>
    <rPh sb="34" eb="36">
      <t>ケイサン</t>
    </rPh>
    <phoneticPr fontId="1"/>
  </si>
  <si>
    <t>氏名およびフリガナは必要に応じてご入力ください。（空欄可）</t>
    <rPh sb="0" eb="2">
      <t>シメイ</t>
    </rPh>
    <rPh sb="10" eb="12">
      <t>ヒツヨウ</t>
    </rPh>
    <rPh sb="13" eb="14">
      <t>オウ</t>
    </rPh>
    <rPh sb="17" eb="19">
      <t>ニュウリョク</t>
    </rPh>
    <rPh sb="25" eb="27">
      <t>クウラン</t>
    </rPh>
    <rPh sb="27" eb="28">
      <t>カ</t>
    </rPh>
    <phoneticPr fontId="1"/>
  </si>
  <si>
    <t>太りぎみ</t>
    <rPh sb="0" eb="1">
      <t>フト</t>
    </rPh>
    <phoneticPr fontId="1"/>
  </si>
  <si>
    <r>
      <t>肥満度</t>
    </r>
    <r>
      <rPr>
        <b/>
        <sz val="6"/>
        <color rgb="FFFF0000"/>
        <rFont val="ＭＳ Ｐゴシック"/>
        <family val="3"/>
        <charset val="128"/>
      </rPr>
      <t>（※）</t>
    </r>
    <rPh sb="0" eb="2">
      <t>ヒマン</t>
    </rPh>
    <rPh sb="2" eb="3">
      <t>ド</t>
    </rPh>
    <phoneticPr fontId="1"/>
  </si>
  <si>
    <t>黄色のセルにデータを入力すると，推定エネルギー必要量と肥満度が計算されます。氏名およびフリガナは必要に応じてご入力ください。（空欄可）</t>
    <rPh sb="27" eb="29">
      <t>ヒマン</t>
    </rPh>
    <rPh sb="29" eb="30">
      <t>ド</t>
    </rPh>
    <phoneticPr fontId="1"/>
  </si>
  <si>
    <t>　身長が１２０cm以上の場合は自動計算されませんので，「2000年日本人小児の体格標準値」等，他の値を用いて算出してください。</t>
    <rPh sb="12" eb="14">
      <t>バアイ</t>
    </rPh>
    <rPh sb="15" eb="17">
      <t>ジドウ</t>
    </rPh>
    <rPh sb="17" eb="19">
      <t>ケイサン</t>
    </rPh>
    <rPh sb="45" eb="46">
      <t>トウ</t>
    </rPh>
    <rPh sb="47" eb="48">
      <t>タ</t>
    </rPh>
    <rPh sb="49" eb="50">
      <t>アタイ</t>
    </rPh>
    <phoneticPr fontId="1"/>
  </si>
  <si>
    <r>
      <rPr>
        <sz val="12"/>
        <color rgb="FFFF0000"/>
        <rFont val="ＭＳ Ｐゴシック"/>
        <family val="3"/>
        <charset val="128"/>
      </rPr>
      <t>※</t>
    </r>
    <r>
      <rPr>
        <sz val="12"/>
        <rFont val="ＭＳ Ｐゴシック"/>
        <family val="3"/>
        <charset val="128"/>
      </rPr>
      <t>肥満度は「平成１２年乳幼児身体発育調査」の結果を用いて算出しています。（算出可能な範囲 ： 身長７０cm以上 １２０cm未満）</t>
    </r>
    <rPh sb="37" eb="39">
      <t>サンシュツ</t>
    </rPh>
    <rPh sb="39" eb="41">
      <t>カノウ</t>
    </rPh>
    <rPh sb="42" eb="44">
      <t>ハンイ</t>
    </rPh>
    <rPh sb="47" eb="49">
      <t>シンチョウ</t>
    </rPh>
    <rPh sb="53" eb="55">
      <t>イジョウ</t>
    </rPh>
    <rPh sb="61" eb="63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</si>
</sst>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6"/>
      <color rgb="FFFF0000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8F2FE"/>
        <bgColor indexed="64"/>
      </patternFill>
    </fill>
    <fill>
      <patternFill patternType="solid">
        <fgColor rgb="FF008CE2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008DF6"/>
        <bgColor indexed="64"/>
      </patternFill>
    </fill>
    <fill>
      <patternFill patternType="solid">
        <fgColor rgb="FFFFA7A7"/>
        <bgColor indexed="64"/>
      </patternFill>
    </fill>
    <fill>
      <patternFill patternType="solid">
        <fgColor rgb="FFFFE1E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0" fillId="0" borderId="0" xfId="0" applyNumberFormat="1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1" xfId="0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4" borderId="0" xfId="0" applyFill="1">
      <alignment vertical="center"/>
    </xf>
    <xf numFmtId="0" fontId="5" fillId="0" borderId="0" xfId="0" applyFont="1">
      <alignment vertical="center"/>
    </xf>
    <xf numFmtId="177" fontId="0" fillId="0" borderId="3" xfId="0" applyNumberForma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5" borderId="1" xfId="0" applyNumberFormat="1" applyFill="1" applyBorder="1" applyProtection="1">
      <alignment vertical="center"/>
      <protection locked="0"/>
    </xf>
    <xf numFmtId="0" fontId="0" fillId="5" borderId="1" xfId="0" applyFill="1" applyBorder="1" applyProtection="1">
      <alignment vertical="center"/>
      <protection locked="0"/>
    </xf>
    <xf numFmtId="0" fontId="0" fillId="5" borderId="1" xfId="0" applyFill="1" applyBorder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1" xfId="0" applyNumberFormat="1" applyBorder="1">
      <alignment vertical="center"/>
    </xf>
    <xf numFmtId="1" fontId="0" fillId="0" borderId="2" xfId="0" applyNumberFormat="1" applyFill="1" applyBorder="1">
      <alignment vertical="center"/>
    </xf>
    <xf numFmtId="1" fontId="0" fillId="0" borderId="7" xfId="0" applyNumberFormat="1" applyFill="1" applyBorder="1">
      <alignment vertical="center"/>
    </xf>
    <xf numFmtId="0" fontId="0" fillId="6" borderId="1" xfId="0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0" fillId="9" borderId="1" xfId="0" applyFill="1" applyBorder="1">
      <alignment vertical="center"/>
    </xf>
    <xf numFmtId="0" fontId="0" fillId="12" borderId="1" xfId="0" applyFill="1" applyBorder="1">
      <alignment vertical="center"/>
    </xf>
    <xf numFmtId="0" fontId="0" fillId="13" borderId="1" xfId="0" applyFill="1" applyBorder="1">
      <alignment vertical="center"/>
    </xf>
    <xf numFmtId="0" fontId="0" fillId="10" borderId="1" xfId="0" applyFill="1" applyBorder="1">
      <alignment vertical="center"/>
    </xf>
    <xf numFmtId="0" fontId="0" fillId="11" borderId="1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8DF6"/>
        </patternFill>
      </fill>
    </dxf>
    <dxf>
      <fill>
        <patternFill>
          <bgColor rgb="FF85DFFF"/>
        </patternFill>
      </fill>
    </dxf>
    <dxf>
      <fill>
        <patternFill>
          <bgColor rgb="FFFFE1E1"/>
        </patternFill>
      </fill>
    </dxf>
    <dxf>
      <fill>
        <patternFill>
          <bgColor rgb="FFFFA7A7"/>
        </patternFill>
      </fill>
    </dxf>
    <dxf>
      <fill>
        <patternFill>
          <bgColor rgb="FFFF0000"/>
        </patternFill>
      </fill>
    </dxf>
    <dxf>
      <fill>
        <patternFill>
          <bgColor rgb="FF008CE2"/>
        </patternFill>
      </fill>
    </dxf>
    <dxf>
      <fill>
        <patternFill>
          <bgColor rgb="FF98F2FE"/>
        </patternFill>
      </fill>
    </dxf>
    <dxf>
      <fill>
        <patternFill>
          <bgColor rgb="FFFFC1C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8DF6"/>
      <color rgb="FF85DFFF"/>
      <color rgb="FFFFE1E1"/>
      <color rgb="FFFFA7A7"/>
      <color rgb="FFFF0000"/>
      <color rgb="FFFFB9B9"/>
      <color rgb="FFFFCFCF"/>
      <color rgb="FF008CE2"/>
      <color rgb="FF98F2FE"/>
      <color rgb="FF6EE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'1-2歳児用 '!$O$19:$O$35</c:f>
              <c:strCache>
                <c:ptCount val="17"/>
                <c:pt idx="0">
                  <c:v>500kcal未満</c:v>
                </c:pt>
                <c:pt idx="1">
                  <c:v>500kcal～600kcal未満</c:v>
                </c:pt>
                <c:pt idx="2">
                  <c:v>600kcal～700kcal未満</c:v>
                </c:pt>
                <c:pt idx="3">
                  <c:v>700kcal～800kcal未満</c:v>
                </c:pt>
                <c:pt idx="4">
                  <c:v>800kcal～900kcal未満</c:v>
                </c:pt>
                <c:pt idx="5">
                  <c:v>900kcal～1000kcal未満</c:v>
                </c:pt>
                <c:pt idx="6">
                  <c:v>1000kcal～1100kcal未満</c:v>
                </c:pt>
                <c:pt idx="7">
                  <c:v>1100kcal～1200kcal未満</c:v>
                </c:pt>
                <c:pt idx="8">
                  <c:v>1200kcal～1300kcal未満</c:v>
                </c:pt>
                <c:pt idx="9">
                  <c:v>1300kcal～1400kcal未満</c:v>
                </c:pt>
                <c:pt idx="10">
                  <c:v>1400kcal～1500kcal未満</c:v>
                </c:pt>
                <c:pt idx="11">
                  <c:v>1500kcal～1600kcal未満</c:v>
                </c:pt>
                <c:pt idx="12">
                  <c:v>1600kcal～1700kcal未満</c:v>
                </c:pt>
                <c:pt idx="13">
                  <c:v>1700kcal～1800kcal未満</c:v>
                </c:pt>
                <c:pt idx="14">
                  <c:v>1800kcal～1900kcal未満</c:v>
                </c:pt>
                <c:pt idx="15">
                  <c:v>1900kcal～2000kcal未満</c:v>
                </c:pt>
                <c:pt idx="16">
                  <c:v>2000kcal以上</c:v>
                </c:pt>
              </c:strCache>
            </c:strRef>
          </c:cat>
          <c:val>
            <c:numRef>
              <c:f>'1-2歳児用 '!$P$19:$P$35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76768"/>
        <c:axId val="352574024"/>
      </c:barChart>
      <c:catAx>
        <c:axId val="352576768"/>
        <c:scaling>
          <c:orientation val="minMax"/>
        </c:scaling>
        <c:delete val="0"/>
        <c:axPos val="l"/>
        <c:minorGridlines>
          <c:spPr>
            <a:ln>
              <a:noFill/>
              <a:prstDash val="sysDot"/>
            </a:ln>
          </c:spPr>
        </c:minorGridlines>
        <c:numFmt formatCode="General" sourceLinked="0"/>
        <c:majorTickMark val="out"/>
        <c:minorTickMark val="none"/>
        <c:tickLblPos val="nextTo"/>
        <c:crossAx val="352574024"/>
        <c:crosses val="autoZero"/>
        <c:auto val="1"/>
        <c:lblAlgn val="ctr"/>
        <c:lblOffset val="100"/>
        <c:noMultiLvlLbl val="0"/>
      </c:catAx>
      <c:valAx>
        <c:axId val="352574024"/>
        <c:scaling>
          <c:orientation val="minMax"/>
          <c:max val="15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2576768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'3-5歳児用'!$Q$20:$Q$36</c:f>
              <c:strCache>
                <c:ptCount val="17"/>
                <c:pt idx="0">
                  <c:v>500kcal未満</c:v>
                </c:pt>
                <c:pt idx="1">
                  <c:v>500kcal～600kcal未満</c:v>
                </c:pt>
                <c:pt idx="2">
                  <c:v>600kcal～700kcal未満</c:v>
                </c:pt>
                <c:pt idx="3">
                  <c:v>700kcal～800kcal未満</c:v>
                </c:pt>
                <c:pt idx="4">
                  <c:v>800kcal～900kcal未満</c:v>
                </c:pt>
                <c:pt idx="5">
                  <c:v>900kcal～1000kcal未満</c:v>
                </c:pt>
                <c:pt idx="6">
                  <c:v>1000kcal～1100kcal未満</c:v>
                </c:pt>
                <c:pt idx="7">
                  <c:v>1100kcal～1200kcal未満</c:v>
                </c:pt>
                <c:pt idx="8">
                  <c:v>1200kcal～1300kcal未満</c:v>
                </c:pt>
                <c:pt idx="9">
                  <c:v>1300kcal～1400kcal未満</c:v>
                </c:pt>
                <c:pt idx="10">
                  <c:v>1400kcal～1500kcal未満</c:v>
                </c:pt>
                <c:pt idx="11">
                  <c:v>1500kcal～1600kcal未満</c:v>
                </c:pt>
                <c:pt idx="12">
                  <c:v>1600kcal～1700kcal未満</c:v>
                </c:pt>
                <c:pt idx="13">
                  <c:v>1700kcal～1800kcal未満</c:v>
                </c:pt>
                <c:pt idx="14">
                  <c:v>1800kcal～1900kcal未満</c:v>
                </c:pt>
                <c:pt idx="15">
                  <c:v>1900kcal～2000kcal未満</c:v>
                </c:pt>
                <c:pt idx="16">
                  <c:v>2000kcal以上</c:v>
                </c:pt>
              </c:strCache>
            </c:strRef>
          </c:cat>
          <c:val>
            <c:numRef>
              <c:f>'3-5歳児用'!$R$20:$R$36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2575984"/>
        <c:axId val="352574416"/>
      </c:barChart>
      <c:catAx>
        <c:axId val="3525759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52574416"/>
        <c:crosses val="autoZero"/>
        <c:auto val="1"/>
        <c:lblAlgn val="ctr"/>
        <c:lblOffset val="100"/>
        <c:noMultiLvlLbl val="0"/>
      </c:catAx>
      <c:valAx>
        <c:axId val="352574416"/>
        <c:scaling>
          <c:orientation val="minMax"/>
          <c:max val="15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52575984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39</xdr:row>
      <xdr:rowOff>28574</xdr:rowOff>
    </xdr:from>
    <xdr:to>
      <xdr:col>21</xdr:col>
      <xdr:colOff>390525</xdr:colOff>
      <xdr:row>63</xdr:row>
      <xdr:rowOff>66675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304799</xdr:colOff>
      <xdr:row>63</xdr:row>
      <xdr:rowOff>76201</xdr:rowOff>
    </xdr:from>
    <xdr:to>
      <xdr:col>23</xdr:col>
      <xdr:colOff>209550</xdr:colOff>
      <xdr:row>73</xdr:row>
      <xdr:rowOff>161925</xdr:rowOff>
    </xdr:to>
    <xdr:sp macro="" textlink="">
      <xdr:nvSpPr>
        <xdr:cNvPr id="8" name="テキスト ボックス 7"/>
        <xdr:cNvSpPr txBox="1"/>
      </xdr:nvSpPr>
      <xdr:spPr>
        <a:xfrm>
          <a:off x="6134099" y="10601326"/>
          <a:ext cx="7067551" cy="1800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分布図の山と中央値が，概ね一致するか確認してください。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一致する場合は，中央値を代表値として用います。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代表値から解離している児童がいる場合は，配膳時に量を調整する等，個別対応が必要です。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図の山と中央値が一致しない場合（山が２つ以上出現する等）は，過不足が最も少なくなる値を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代表値として用います。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代表値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と解離する児童が多い場合は，代表値を複数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設ける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ことが望ましいですが，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代表値が複数になる＝給与栄養目標量が複数になる＝複数献立で対応することになるため，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給食施設の規模や人員の状況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等により対応が可能か検討してください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28574</xdr:colOff>
      <xdr:row>40</xdr:row>
      <xdr:rowOff>100011</xdr:rowOff>
    </xdr:from>
    <xdr:to>
      <xdr:col>23</xdr:col>
      <xdr:colOff>9524</xdr:colOff>
      <xdr:row>68</xdr:row>
      <xdr:rowOff>114300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400050</xdr:colOff>
      <xdr:row>65</xdr:row>
      <xdr:rowOff>152400</xdr:rowOff>
    </xdr:from>
    <xdr:to>
      <xdr:col>23</xdr:col>
      <xdr:colOff>133350</xdr:colOff>
      <xdr:row>67</xdr:row>
      <xdr:rowOff>161925</xdr:rowOff>
    </xdr:to>
    <xdr:sp macro="" textlink="">
      <xdr:nvSpPr>
        <xdr:cNvPr id="5" name="テキスト ボックス 4"/>
        <xdr:cNvSpPr txBox="1"/>
      </xdr:nvSpPr>
      <xdr:spPr>
        <a:xfrm>
          <a:off x="12058650" y="10829925"/>
          <a:ext cx="428625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/>
            <a:t>(</a:t>
          </a:r>
          <a:r>
            <a:rPr kumimoji="1" lang="ja-JP" altLang="en-US" sz="1050"/>
            <a:t>人</a:t>
          </a:r>
          <a:r>
            <a:rPr kumimoji="1" lang="en-US" altLang="ja-JP" sz="1050"/>
            <a:t>)</a:t>
          </a:r>
          <a:endParaRPr kumimoji="1" lang="ja-JP" altLang="en-US" sz="1050"/>
        </a:p>
      </xdr:txBody>
    </xdr:sp>
    <xdr:clientData/>
  </xdr:twoCellAnchor>
  <xdr:twoCellAnchor>
    <xdr:from>
      <xdr:col>16</xdr:col>
      <xdr:colOff>0</xdr:colOff>
      <xdr:row>69</xdr:row>
      <xdr:rowOff>0</xdr:rowOff>
    </xdr:from>
    <xdr:to>
      <xdr:col>31</xdr:col>
      <xdr:colOff>590551</xdr:colOff>
      <xdr:row>79</xdr:row>
      <xdr:rowOff>85724</xdr:rowOff>
    </xdr:to>
    <xdr:sp macro="" textlink="">
      <xdr:nvSpPr>
        <xdr:cNvPr id="8" name="テキスト ボックス 7"/>
        <xdr:cNvSpPr txBox="1"/>
      </xdr:nvSpPr>
      <xdr:spPr>
        <a:xfrm>
          <a:off x="6000750" y="11363325"/>
          <a:ext cx="7067551" cy="1800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分布図の山と中央値が，概ね一致するか確認してください。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一致する場合は，中央値を代表値として用います。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代表値から解離している児童がいる場合は，配膳時に量を調整する等，個別対応が必要です。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図の山と中央値が一致しない場合（山が２つ以上出現する等）は，過不足が最も少なくなる値を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代表値として用います。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代表値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と解離する児童が多い場合は，代表値を複数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設ける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ことが望ましいですが，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代表値が複数になる＝給与栄養目標量が複数になる＝複数献立で対応することになるため，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給食施設の規模や人員の状況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等により対応が可能か検討してください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6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T10" sqref="T10"/>
    </sheetView>
  </sheetViews>
  <sheetFormatPr defaultRowHeight="13.5" x14ac:dyDescent="0.15"/>
  <cols>
    <col min="1" max="1" width="3.75" style="10" customWidth="1"/>
    <col min="2" max="3" width="13.25" customWidth="1"/>
    <col min="4" max="4" width="9.25" customWidth="1"/>
    <col min="5" max="5" width="13.875" customWidth="1"/>
    <col min="6" max="6" width="6.875" hidden="1" customWidth="1"/>
    <col min="7" max="7" width="8.875" hidden="1" customWidth="1"/>
    <col min="8" max="8" width="15" hidden="1" customWidth="1"/>
    <col min="9" max="9" width="7.875" customWidth="1"/>
    <col min="10" max="10" width="7.75" customWidth="1"/>
    <col min="11" max="12" width="11.75" style="2" customWidth="1"/>
    <col min="13" max="13" width="8.625" style="2" customWidth="1"/>
    <col min="14" max="14" width="4.25" customWidth="1"/>
    <col min="15" max="15" width="25.875" customWidth="1"/>
    <col min="16" max="16" width="9.25" customWidth="1"/>
    <col min="17" max="17" width="8.875" customWidth="1"/>
    <col min="18" max="18" width="2.625" customWidth="1"/>
    <col min="19" max="19" width="8.125" customWidth="1"/>
    <col min="20" max="20" width="8.375" customWidth="1"/>
    <col min="21" max="21" width="8.625" customWidth="1"/>
  </cols>
  <sheetData>
    <row r="1" spans="1:21" ht="6.75" customHeight="1" x14ac:dyDescent="0.15"/>
    <row r="2" spans="1:21" ht="21.75" customHeight="1" x14ac:dyDescent="0.15">
      <c r="B2" s="23" t="s">
        <v>68</v>
      </c>
      <c r="K2" s="25" t="s">
        <v>67</v>
      </c>
      <c r="L2" s="49"/>
      <c r="M2" s="50"/>
    </row>
    <row r="3" spans="1:21" ht="9" customHeight="1" x14ac:dyDescent="0.15"/>
    <row r="4" spans="1:21" ht="20.100000000000001" customHeight="1" x14ac:dyDescent="0.15">
      <c r="B4" s="33" t="s">
        <v>71</v>
      </c>
      <c r="K4" s="32"/>
      <c r="L4" s="32"/>
      <c r="M4" s="32"/>
    </row>
    <row r="5" spans="1:21" ht="20.100000000000001" customHeight="1" thickBot="1" x14ac:dyDescent="0.2">
      <c r="B5" s="33" t="s">
        <v>72</v>
      </c>
      <c r="K5" s="32"/>
      <c r="L5" s="32"/>
      <c r="M5" s="32"/>
    </row>
    <row r="6" spans="1:21" ht="36" customHeight="1" x14ac:dyDescent="0.15">
      <c r="A6" s="19" t="s">
        <v>1</v>
      </c>
      <c r="B6" s="19" t="s">
        <v>2</v>
      </c>
      <c r="C6" s="19" t="s">
        <v>66</v>
      </c>
      <c r="D6" s="20" t="s">
        <v>32</v>
      </c>
      <c r="E6" s="19" t="s">
        <v>3</v>
      </c>
      <c r="F6" s="19" t="s">
        <v>8</v>
      </c>
      <c r="G6" s="19" t="s">
        <v>6</v>
      </c>
      <c r="H6" s="19" t="s">
        <v>7</v>
      </c>
      <c r="I6" s="20" t="s">
        <v>47</v>
      </c>
      <c r="J6" s="20" t="s">
        <v>43</v>
      </c>
      <c r="K6" s="29" t="s">
        <v>44</v>
      </c>
      <c r="L6" s="30" t="s">
        <v>70</v>
      </c>
      <c r="M6" s="31" t="s">
        <v>33</v>
      </c>
    </row>
    <row r="7" spans="1:21" x14ac:dyDescent="0.15">
      <c r="A7" s="6">
        <v>1</v>
      </c>
      <c r="B7" s="13"/>
      <c r="C7" s="13"/>
      <c r="D7" s="26"/>
      <c r="E7" s="27" t="s">
        <v>5</v>
      </c>
      <c r="F7" s="28" t="str">
        <f>IF(AND(E7="男性",OR(D7=1,D7=2)),61,IF(AND(E7="男性",OR(D7=3,D7=4,D7=5)),54.8,IF(AND(E7="女性",OR(D7=1,D7=2)),59.7,IF(AND(E7="女性",OR(D7=3,D7=4,D7=5)),52.2," "))))</f>
        <v xml:space="preserve"> </v>
      </c>
      <c r="G7" s="28" t="str">
        <f>IF(OR(D7=1,D7=2),1.35,IF(OR(D7=3,D7=4,D7=5),1.45," "))</f>
        <v xml:space="preserve"> </v>
      </c>
      <c r="H7" s="28" t="str">
        <f>IF(AND(E7="男性",OR(D7=1,D7=2)),20,IF(AND(E7="男性",OR(D7=3,D7=4,D7=5)),10,IF(AND(E7="女性",OR(D7=1,D7=2)),15,IF(AND(E7="女性",OR(D7=3,D7=4,D7=5)),10," "))))</f>
        <v xml:space="preserve"> </v>
      </c>
      <c r="I7" s="27"/>
      <c r="J7" s="27"/>
      <c r="K7" s="37" t="str">
        <f>IF(J7&gt;0,(J7*F7*G7)+H7," ")</f>
        <v xml:space="preserve"> </v>
      </c>
      <c r="L7" s="38" t="str">
        <f>IF(D7="","",ROUND(K7,-2))</f>
        <v/>
      </c>
      <c r="M7" s="24" t="str">
        <f>IF(D7&gt;0,J7/I7^2*10^4," ")</f>
        <v xml:space="preserve"> </v>
      </c>
    </row>
    <row r="8" spans="1:21" x14ac:dyDescent="0.15">
      <c r="A8" s="6">
        <v>2</v>
      </c>
      <c r="B8" s="13"/>
      <c r="C8" s="13"/>
      <c r="D8" s="26"/>
      <c r="E8" s="27" t="s">
        <v>5</v>
      </c>
      <c r="F8" s="28" t="str">
        <f t="shared" ref="F8:F71" si="0">IF(AND(E8="男性",OR(D8=1,D8=2)),61,IF(AND(E8="男性",OR(D8=3,D8=4,D8=5)),54.8,IF(AND(E8="女性",OR(D8=1,D8=2)),59.7,IF(AND(E8="女性",OR(D8=3,D8=4,D8=5)),52.2," "))))</f>
        <v xml:space="preserve"> </v>
      </c>
      <c r="G8" s="28" t="str">
        <f t="shared" ref="G8:G71" si="1">IF(OR(D8=1,D8=2),1.35,IF(OR(D8=3,D8=4,D8=5),1.45," "))</f>
        <v xml:space="preserve"> </v>
      </c>
      <c r="H8" s="28" t="str">
        <f t="shared" ref="H8:H71" si="2">IF(AND(E8="男性",OR(D8=1,D8=2)),20,IF(AND(E8="男性",OR(D8=3,D8=4,D8=5)),10,IF(AND(E8="女性",OR(D8=1,D8=2)),15,IF(AND(E8="女性",OR(D8=3,D8=4,D8=5)),10," "))))</f>
        <v xml:space="preserve"> </v>
      </c>
      <c r="I8" s="27"/>
      <c r="J8" s="27"/>
      <c r="K8" s="37" t="str">
        <f t="shared" ref="K8:K71" si="3">IF(J8&gt;0,(J8*F8*G8)+H8," ")</f>
        <v xml:space="preserve"> </v>
      </c>
      <c r="L8" s="38" t="str">
        <f t="shared" ref="L8:L71" si="4">IF(D8="","",ROUND(K8,-2))</f>
        <v/>
      </c>
      <c r="M8" s="24" t="str">
        <f t="shared" ref="M8:M71" si="5">IF(D8&gt;0,J8/I8^2*10^4," ")</f>
        <v xml:space="preserve"> </v>
      </c>
      <c r="O8" s="47" t="s">
        <v>18</v>
      </c>
      <c r="P8" s="47"/>
      <c r="Q8" s="9" t="s">
        <v>0</v>
      </c>
      <c r="S8" s="9"/>
      <c r="T8" s="9" t="s">
        <v>26</v>
      </c>
      <c r="U8" s="9" t="s">
        <v>10</v>
      </c>
    </row>
    <row r="9" spans="1:21" x14ac:dyDescent="0.15">
      <c r="A9" s="6">
        <v>3</v>
      </c>
      <c r="B9" s="13"/>
      <c r="C9" s="13"/>
      <c r="D9" s="26"/>
      <c r="E9" s="27" t="s">
        <v>5</v>
      </c>
      <c r="F9" s="28" t="str">
        <f t="shared" si="0"/>
        <v xml:space="preserve"> </v>
      </c>
      <c r="G9" s="28" t="str">
        <f t="shared" si="1"/>
        <v xml:space="preserve"> </v>
      </c>
      <c r="H9" s="28" t="str">
        <f t="shared" si="2"/>
        <v xml:space="preserve"> </v>
      </c>
      <c r="I9" s="27"/>
      <c r="J9" s="27"/>
      <c r="K9" s="37" t="str">
        <f t="shared" si="3"/>
        <v xml:space="preserve"> </v>
      </c>
      <c r="L9" s="38" t="str">
        <f t="shared" si="4"/>
        <v/>
      </c>
      <c r="M9" s="24" t="str">
        <f t="shared" si="5"/>
        <v xml:space="preserve"> </v>
      </c>
      <c r="O9" s="18" t="s">
        <v>34</v>
      </c>
      <c r="P9" s="1" t="s">
        <v>39</v>
      </c>
      <c r="Q9" s="41">
        <f>COUNTIFS($D$7:$D$206,"&gt;=1",$D$7:$D$206,"&lt;=2",$M$7:$M$206,"&lt;13")</f>
        <v>0</v>
      </c>
      <c r="S9" s="8" t="s">
        <v>27</v>
      </c>
      <c r="T9" s="1">
        <f>SUM($Q$12:$Q$13)</f>
        <v>0</v>
      </c>
      <c r="U9" s="1">
        <f>SUM($Q$9:$Q$10)</f>
        <v>0</v>
      </c>
    </row>
    <row r="10" spans="1:21" x14ac:dyDescent="0.15">
      <c r="A10" s="6">
        <v>4</v>
      </c>
      <c r="B10" s="13"/>
      <c r="C10" s="13"/>
      <c r="D10" s="26"/>
      <c r="E10" s="27" t="s">
        <v>5</v>
      </c>
      <c r="F10" s="28" t="str">
        <f t="shared" si="0"/>
        <v xml:space="preserve"> </v>
      </c>
      <c r="G10" s="28" t="str">
        <f t="shared" si="1"/>
        <v xml:space="preserve"> </v>
      </c>
      <c r="H10" s="28" t="str">
        <f t="shared" si="2"/>
        <v xml:space="preserve"> </v>
      </c>
      <c r="I10" s="27"/>
      <c r="J10" s="27"/>
      <c r="K10" s="37" t="str">
        <f t="shared" si="3"/>
        <v xml:space="preserve"> </v>
      </c>
      <c r="L10" s="38" t="str">
        <f t="shared" si="4"/>
        <v/>
      </c>
      <c r="M10" s="24" t="str">
        <f t="shared" si="5"/>
        <v xml:space="preserve"> </v>
      </c>
      <c r="O10" s="18" t="s">
        <v>35</v>
      </c>
      <c r="P10" s="1" t="s">
        <v>40</v>
      </c>
      <c r="Q10" s="40">
        <f>COUNTIFS($D$7:$D$206,"&gt;=1",$D$7:$D$206,"&lt;=2",$M$7:$M$206,"&gt;=13",$M$7:$M$206,"&lt;15")</f>
        <v>0</v>
      </c>
      <c r="S10" s="8" t="s">
        <v>25</v>
      </c>
      <c r="T10" s="4" t="str">
        <f>IF($T$9&gt;0,$T$9/$Q$14*100," ")</f>
        <v xml:space="preserve"> </v>
      </c>
      <c r="U10" s="4" t="str">
        <f>IF($U$9&gt;0,$U$9/$Q$14*100," ")</f>
        <v xml:space="preserve"> </v>
      </c>
    </row>
    <row r="11" spans="1:21" x14ac:dyDescent="0.15">
      <c r="A11" s="6">
        <v>5</v>
      </c>
      <c r="B11" s="13"/>
      <c r="C11" s="13"/>
      <c r="D11" s="26"/>
      <c r="E11" s="27" t="s">
        <v>5</v>
      </c>
      <c r="F11" s="28" t="str">
        <f t="shared" si="0"/>
        <v xml:space="preserve"> </v>
      </c>
      <c r="G11" s="28" t="str">
        <f t="shared" si="1"/>
        <v xml:space="preserve"> </v>
      </c>
      <c r="H11" s="28" t="str">
        <f t="shared" si="2"/>
        <v xml:space="preserve"> </v>
      </c>
      <c r="I11" s="27"/>
      <c r="J11" s="27"/>
      <c r="K11" s="37" t="str">
        <f t="shared" si="3"/>
        <v xml:space="preserve"> </v>
      </c>
      <c r="L11" s="38" t="str">
        <f t="shared" si="4"/>
        <v/>
      </c>
      <c r="M11" s="24" t="str">
        <f t="shared" si="5"/>
        <v xml:space="preserve"> </v>
      </c>
      <c r="O11" s="18" t="s">
        <v>36</v>
      </c>
      <c r="P11" s="1" t="s">
        <v>41</v>
      </c>
      <c r="Q11" s="3">
        <f>COUNTIFS($D$7:$D$206,"&gt;=1",$D$7:$D$206,"&lt;=2",$M$7:$M$206,"&gt;=15",$M$7:$M$206,"&lt;18")</f>
        <v>0</v>
      </c>
    </row>
    <row r="12" spans="1:21" x14ac:dyDescent="0.15">
      <c r="A12" s="6">
        <v>6</v>
      </c>
      <c r="B12" s="13"/>
      <c r="C12" s="13"/>
      <c r="D12" s="26"/>
      <c r="E12" s="27" t="s">
        <v>5</v>
      </c>
      <c r="F12" s="28" t="str">
        <f t="shared" si="0"/>
        <v xml:space="preserve"> </v>
      </c>
      <c r="G12" s="28" t="str">
        <f t="shared" si="1"/>
        <v xml:space="preserve"> </v>
      </c>
      <c r="H12" s="28" t="str">
        <f t="shared" si="2"/>
        <v xml:space="preserve"> </v>
      </c>
      <c r="I12" s="27"/>
      <c r="J12" s="27"/>
      <c r="K12" s="37" t="str">
        <f t="shared" si="3"/>
        <v xml:space="preserve"> </v>
      </c>
      <c r="L12" s="38" t="str">
        <f t="shared" si="4"/>
        <v/>
      </c>
      <c r="M12" s="24" t="str">
        <f t="shared" si="5"/>
        <v xml:space="preserve"> </v>
      </c>
      <c r="O12" s="18" t="s">
        <v>37</v>
      </c>
      <c r="P12" s="1" t="s">
        <v>42</v>
      </c>
      <c r="Q12" s="42">
        <f>COUNTIFS($D$7:$D$206,"&gt;=1",$D$7:$D$206,"&lt;=2",$M$7:$M$206,"&gt;=18",$M$7:$M$206,"&lt;20")</f>
        <v>0</v>
      </c>
    </row>
    <row r="13" spans="1:21" x14ac:dyDescent="0.15">
      <c r="A13" s="6">
        <v>7</v>
      </c>
      <c r="B13" s="13"/>
      <c r="C13" s="13"/>
      <c r="D13" s="26"/>
      <c r="E13" s="27" t="s">
        <v>5</v>
      </c>
      <c r="F13" s="28" t="str">
        <f t="shared" si="0"/>
        <v xml:space="preserve"> </v>
      </c>
      <c r="G13" s="28" t="str">
        <f t="shared" si="1"/>
        <v xml:space="preserve"> </v>
      </c>
      <c r="H13" s="28" t="str">
        <f t="shared" si="2"/>
        <v xml:space="preserve"> </v>
      </c>
      <c r="I13" s="27"/>
      <c r="J13" s="27"/>
      <c r="K13" s="37" t="str">
        <f t="shared" si="3"/>
        <v xml:space="preserve"> </v>
      </c>
      <c r="L13" s="38" t="str">
        <f t="shared" si="4"/>
        <v/>
      </c>
      <c r="M13" s="24" t="str">
        <f t="shared" si="5"/>
        <v xml:space="preserve"> </v>
      </c>
      <c r="O13" s="18" t="s">
        <v>38</v>
      </c>
      <c r="P13" s="1" t="s">
        <v>26</v>
      </c>
      <c r="Q13" s="39">
        <f>COUNTIFS($D$7:$D$206,"&gt;=1",$D$7:$D$206,"&lt;=2",$M$7:$M$206,"&gt;=20")</f>
        <v>0</v>
      </c>
    </row>
    <row r="14" spans="1:21" x14ac:dyDescent="0.15">
      <c r="A14" s="6">
        <v>8</v>
      </c>
      <c r="B14" s="13"/>
      <c r="C14" s="13"/>
      <c r="D14" s="26"/>
      <c r="E14" s="27" t="s">
        <v>5</v>
      </c>
      <c r="F14" s="28" t="str">
        <f t="shared" si="0"/>
        <v xml:space="preserve"> </v>
      </c>
      <c r="G14" s="28" t="str">
        <f t="shared" si="1"/>
        <v xml:space="preserve"> </v>
      </c>
      <c r="H14" s="28" t="str">
        <f t="shared" si="2"/>
        <v xml:space="preserve"> </v>
      </c>
      <c r="I14" s="27"/>
      <c r="J14" s="27"/>
      <c r="K14" s="37" t="str">
        <f t="shared" si="3"/>
        <v xml:space="preserve"> </v>
      </c>
      <c r="L14" s="38" t="str">
        <f t="shared" si="4"/>
        <v/>
      </c>
      <c r="M14" s="24" t="str">
        <f t="shared" si="5"/>
        <v xml:space="preserve"> </v>
      </c>
      <c r="O14" s="48" t="s">
        <v>24</v>
      </c>
      <c r="P14" s="48"/>
      <c r="Q14" s="3">
        <f>SUM(Q9:Q13)</f>
        <v>0</v>
      </c>
    </row>
    <row r="15" spans="1:21" x14ac:dyDescent="0.15">
      <c r="A15" s="6">
        <v>9</v>
      </c>
      <c r="B15" s="13"/>
      <c r="C15" s="13"/>
      <c r="D15" s="26"/>
      <c r="E15" s="27" t="s">
        <v>5</v>
      </c>
      <c r="F15" s="28" t="str">
        <f t="shared" si="0"/>
        <v xml:space="preserve"> </v>
      </c>
      <c r="G15" s="28" t="str">
        <f t="shared" si="1"/>
        <v xml:space="preserve"> </v>
      </c>
      <c r="H15" s="28" t="str">
        <f t="shared" si="2"/>
        <v xml:space="preserve"> </v>
      </c>
      <c r="I15" s="27"/>
      <c r="J15" s="27"/>
      <c r="K15" s="37" t="str">
        <f t="shared" si="3"/>
        <v xml:space="preserve"> </v>
      </c>
      <c r="L15" s="38" t="str">
        <f t="shared" si="4"/>
        <v/>
      </c>
      <c r="M15" s="24" t="str">
        <f t="shared" si="5"/>
        <v xml:space="preserve"> </v>
      </c>
    </row>
    <row r="16" spans="1:21" x14ac:dyDescent="0.15">
      <c r="A16" s="6">
        <v>10</v>
      </c>
      <c r="B16" s="13"/>
      <c r="C16" s="13"/>
      <c r="D16" s="26"/>
      <c r="E16" s="27" t="s">
        <v>5</v>
      </c>
      <c r="F16" s="28" t="str">
        <f t="shared" si="0"/>
        <v xml:space="preserve"> </v>
      </c>
      <c r="G16" s="28" t="str">
        <f t="shared" si="1"/>
        <v xml:space="preserve"> </v>
      </c>
      <c r="H16" s="28" t="str">
        <f t="shared" si="2"/>
        <v xml:space="preserve"> </v>
      </c>
      <c r="I16" s="27"/>
      <c r="J16" s="27"/>
      <c r="K16" s="37" t="str">
        <f t="shared" si="3"/>
        <v xml:space="preserve"> </v>
      </c>
      <c r="L16" s="38" t="str">
        <f t="shared" si="4"/>
        <v/>
      </c>
      <c r="M16" s="24" t="str">
        <f t="shared" si="5"/>
        <v xml:space="preserve"> </v>
      </c>
    </row>
    <row r="17" spans="1:20" x14ac:dyDescent="0.15">
      <c r="A17" s="6">
        <v>11</v>
      </c>
      <c r="B17" s="13"/>
      <c r="C17" s="13"/>
      <c r="D17" s="26"/>
      <c r="E17" s="27" t="s">
        <v>5</v>
      </c>
      <c r="F17" s="28" t="str">
        <f t="shared" si="0"/>
        <v xml:space="preserve"> </v>
      </c>
      <c r="G17" s="28" t="str">
        <f t="shared" si="1"/>
        <v xml:space="preserve"> </v>
      </c>
      <c r="H17" s="28" t="str">
        <f t="shared" si="2"/>
        <v xml:space="preserve"> </v>
      </c>
      <c r="I17" s="27"/>
      <c r="J17" s="27"/>
      <c r="K17" s="37" t="str">
        <f t="shared" si="3"/>
        <v xml:space="preserve"> </v>
      </c>
      <c r="L17" s="38" t="str">
        <f t="shared" si="4"/>
        <v/>
      </c>
      <c r="M17" s="24" t="str">
        <f t="shared" si="5"/>
        <v xml:space="preserve"> </v>
      </c>
      <c r="Q17" s="5"/>
      <c r="R17" s="17"/>
    </row>
    <row r="18" spans="1:20" x14ac:dyDescent="0.15">
      <c r="A18" s="6">
        <v>12</v>
      </c>
      <c r="B18" s="13"/>
      <c r="C18" s="13"/>
      <c r="D18" s="26"/>
      <c r="E18" s="27" t="s">
        <v>5</v>
      </c>
      <c r="F18" s="28" t="str">
        <f t="shared" si="0"/>
        <v xml:space="preserve"> </v>
      </c>
      <c r="G18" s="28" t="str">
        <f t="shared" si="1"/>
        <v xml:space="preserve"> </v>
      </c>
      <c r="H18" s="28" t="str">
        <f t="shared" si="2"/>
        <v xml:space="preserve"> </v>
      </c>
      <c r="I18" s="27"/>
      <c r="J18" s="27"/>
      <c r="K18" s="37" t="str">
        <f t="shared" si="3"/>
        <v xml:space="preserve"> </v>
      </c>
      <c r="L18" s="38" t="str">
        <f t="shared" si="4"/>
        <v/>
      </c>
      <c r="M18" s="24" t="str">
        <f t="shared" si="5"/>
        <v xml:space="preserve"> </v>
      </c>
      <c r="O18" s="9" t="s">
        <v>4</v>
      </c>
      <c r="P18" s="9" t="s">
        <v>0</v>
      </c>
      <c r="Q18" s="14"/>
      <c r="R18" s="17"/>
      <c r="S18" s="9" t="s">
        <v>29</v>
      </c>
      <c r="T18" s="36" t="str">
        <f>IF($P$36&gt;0,MAX($L$7:$L$206)," ")</f>
        <v xml:space="preserve"> </v>
      </c>
    </row>
    <row r="19" spans="1:20" x14ac:dyDescent="0.15">
      <c r="A19" s="6">
        <v>13</v>
      </c>
      <c r="B19" s="13"/>
      <c r="C19" s="13"/>
      <c r="D19" s="26"/>
      <c r="E19" s="27" t="s">
        <v>5</v>
      </c>
      <c r="F19" s="28" t="str">
        <f t="shared" si="0"/>
        <v xml:space="preserve"> </v>
      </c>
      <c r="G19" s="28" t="str">
        <f t="shared" si="1"/>
        <v xml:space="preserve"> </v>
      </c>
      <c r="H19" s="28" t="str">
        <f t="shared" si="2"/>
        <v xml:space="preserve"> </v>
      </c>
      <c r="I19" s="27"/>
      <c r="J19" s="27"/>
      <c r="K19" s="37" t="str">
        <f t="shared" si="3"/>
        <v xml:space="preserve"> </v>
      </c>
      <c r="L19" s="38" t="str">
        <f t="shared" si="4"/>
        <v/>
      </c>
      <c r="M19" s="24" t="str">
        <f t="shared" si="5"/>
        <v xml:space="preserve"> </v>
      </c>
      <c r="O19" s="15" t="s">
        <v>45</v>
      </c>
      <c r="P19" s="1">
        <f>COUNTIFS($D$7:$D$206,"&gt;=1",$D$7:$D$206,"&lt;=2",$K$7:$K$206,"&lt;500")</f>
        <v>0</v>
      </c>
      <c r="Q19" s="5"/>
      <c r="R19" s="17"/>
      <c r="S19" s="9" t="s">
        <v>30</v>
      </c>
      <c r="T19" s="36" t="str">
        <f>IF($P$36&gt;0,MIN($L$7:$L$206)," ")</f>
        <v xml:space="preserve"> </v>
      </c>
    </row>
    <row r="20" spans="1:20" x14ac:dyDescent="0.15">
      <c r="A20" s="6">
        <v>14</v>
      </c>
      <c r="B20" s="13"/>
      <c r="C20" s="13"/>
      <c r="D20" s="26"/>
      <c r="E20" s="27" t="s">
        <v>5</v>
      </c>
      <c r="F20" s="28" t="str">
        <f t="shared" si="0"/>
        <v xml:space="preserve"> </v>
      </c>
      <c r="G20" s="28" t="str">
        <f t="shared" si="1"/>
        <v xml:space="preserve"> </v>
      </c>
      <c r="H20" s="28" t="str">
        <f t="shared" si="2"/>
        <v xml:space="preserve"> </v>
      </c>
      <c r="I20" s="27"/>
      <c r="J20" s="27"/>
      <c r="K20" s="37" t="str">
        <f t="shared" si="3"/>
        <v xml:space="preserve"> </v>
      </c>
      <c r="L20" s="38" t="str">
        <f t="shared" si="4"/>
        <v/>
      </c>
      <c r="M20" s="24" t="str">
        <f t="shared" si="5"/>
        <v xml:space="preserve"> </v>
      </c>
      <c r="O20" s="15" t="s">
        <v>48</v>
      </c>
      <c r="P20" s="1">
        <f>COUNTIFS($D$7:$D$206,"&gt;=1",$D$7:$D$206,"&lt;=2",$K$7:$K$206,"&gt;=500",$K$7:$K$206,"&lt;600")</f>
        <v>0</v>
      </c>
      <c r="Q20" s="5"/>
      <c r="R20" s="17"/>
      <c r="S20" s="9" t="s">
        <v>31</v>
      </c>
      <c r="T20" s="3" t="str">
        <f>IF($P$36&gt;0,MODE($L$7:$L$206)," ")</f>
        <v xml:space="preserve"> </v>
      </c>
    </row>
    <row r="21" spans="1:20" x14ac:dyDescent="0.15">
      <c r="A21" s="6">
        <v>15</v>
      </c>
      <c r="B21" s="13"/>
      <c r="C21" s="13"/>
      <c r="D21" s="26"/>
      <c r="E21" s="27" t="s">
        <v>5</v>
      </c>
      <c r="F21" s="28" t="str">
        <f t="shared" si="0"/>
        <v xml:space="preserve"> </v>
      </c>
      <c r="G21" s="28" t="str">
        <f t="shared" si="1"/>
        <v xml:space="preserve"> </v>
      </c>
      <c r="H21" s="28" t="str">
        <f t="shared" si="2"/>
        <v xml:space="preserve"> </v>
      </c>
      <c r="I21" s="27"/>
      <c r="J21" s="27"/>
      <c r="K21" s="37" t="str">
        <f t="shared" si="3"/>
        <v xml:space="preserve"> </v>
      </c>
      <c r="L21" s="38" t="str">
        <f t="shared" si="4"/>
        <v/>
      </c>
      <c r="M21" s="24" t="str">
        <f t="shared" si="5"/>
        <v xml:space="preserve"> </v>
      </c>
      <c r="O21" s="15" t="s">
        <v>49</v>
      </c>
      <c r="P21" s="1">
        <f>COUNTIFS($D$7:$D$206,"&gt;=1",$D$7:$D$206,"&lt;=2",$K$7:$K$206,"&gt;=600",$K$7:$K$206,"&lt;700")</f>
        <v>0</v>
      </c>
      <c r="Q21" s="5"/>
      <c r="R21" s="17"/>
      <c r="S21" s="9" t="s">
        <v>28</v>
      </c>
      <c r="T21" s="1" t="str">
        <f>IF($P$36&gt;0,MEDIAN($L$7:$L$206)," ")</f>
        <v xml:space="preserve"> </v>
      </c>
    </row>
    <row r="22" spans="1:20" x14ac:dyDescent="0.15">
      <c r="A22" s="6">
        <v>16</v>
      </c>
      <c r="B22" s="13"/>
      <c r="C22" s="13"/>
      <c r="D22" s="26"/>
      <c r="E22" s="27" t="s">
        <v>5</v>
      </c>
      <c r="F22" s="28" t="str">
        <f t="shared" si="0"/>
        <v xml:space="preserve"> </v>
      </c>
      <c r="G22" s="28" t="str">
        <f t="shared" si="1"/>
        <v xml:space="preserve"> </v>
      </c>
      <c r="H22" s="28" t="str">
        <f t="shared" si="2"/>
        <v xml:space="preserve"> </v>
      </c>
      <c r="I22" s="27"/>
      <c r="J22" s="27"/>
      <c r="K22" s="37" t="str">
        <f t="shared" si="3"/>
        <v xml:space="preserve"> </v>
      </c>
      <c r="L22" s="38" t="str">
        <f t="shared" si="4"/>
        <v/>
      </c>
      <c r="M22" s="24" t="str">
        <f t="shared" si="5"/>
        <v xml:space="preserve"> </v>
      </c>
      <c r="O22" s="15" t="s">
        <v>50</v>
      </c>
      <c r="P22" s="1">
        <f>COUNTIFS($D$7:$D$206,"&gt;=1",$D$7:$D$206,"&lt;=2",$K$7:$K$206,"&gt;=700",$K$7:$K$206,"&lt;800")</f>
        <v>0</v>
      </c>
      <c r="Q22" s="5"/>
      <c r="R22" s="17"/>
    </row>
    <row r="23" spans="1:20" x14ac:dyDescent="0.15">
      <c r="A23" s="6">
        <v>17</v>
      </c>
      <c r="B23" s="13"/>
      <c r="C23" s="13"/>
      <c r="D23" s="26"/>
      <c r="E23" s="27" t="s">
        <v>5</v>
      </c>
      <c r="F23" s="28" t="str">
        <f t="shared" si="0"/>
        <v xml:space="preserve"> </v>
      </c>
      <c r="G23" s="28" t="str">
        <f t="shared" si="1"/>
        <v xml:space="preserve"> </v>
      </c>
      <c r="H23" s="28" t="str">
        <f t="shared" si="2"/>
        <v xml:space="preserve"> </v>
      </c>
      <c r="I23" s="27"/>
      <c r="J23" s="27"/>
      <c r="K23" s="37" t="str">
        <f t="shared" si="3"/>
        <v xml:space="preserve"> </v>
      </c>
      <c r="L23" s="38" t="str">
        <f t="shared" si="4"/>
        <v/>
      </c>
      <c r="M23" s="24" t="str">
        <f t="shared" si="5"/>
        <v xml:space="preserve"> </v>
      </c>
      <c r="O23" s="15" t="s">
        <v>51</v>
      </c>
      <c r="P23" s="3">
        <f>COUNTIFS($D$7:$D$206,"&gt;=1",$D$7:$D$206,"&lt;=2",$K$7:$K$206,"&gt;=800",$K$7:$K$206,"&lt;900")</f>
        <v>0</v>
      </c>
      <c r="Q23" s="5"/>
      <c r="R23" s="17"/>
    </row>
    <row r="24" spans="1:20" x14ac:dyDescent="0.15">
      <c r="A24" s="6">
        <v>18</v>
      </c>
      <c r="B24" s="13"/>
      <c r="C24" s="13"/>
      <c r="D24" s="26"/>
      <c r="E24" s="27" t="s">
        <v>5</v>
      </c>
      <c r="F24" s="28" t="str">
        <f t="shared" si="0"/>
        <v xml:space="preserve"> </v>
      </c>
      <c r="G24" s="28" t="str">
        <f t="shared" si="1"/>
        <v xml:space="preserve"> </v>
      </c>
      <c r="H24" s="28" t="str">
        <f t="shared" si="2"/>
        <v xml:space="preserve"> </v>
      </c>
      <c r="I24" s="27"/>
      <c r="J24" s="27"/>
      <c r="K24" s="37" t="str">
        <f t="shared" si="3"/>
        <v xml:space="preserve"> </v>
      </c>
      <c r="L24" s="38" t="str">
        <f t="shared" si="4"/>
        <v/>
      </c>
      <c r="M24" s="24" t="str">
        <f t="shared" si="5"/>
        <v xml:space="preserve"> </v>
      </c>
      <c r="O24" s="15" t="s">
        <v>52</v>
      </c>
      <c r="P24" s="1">
        <f>COUNTIFS($D$7:$D$206,"&gt;=1",$D$7:$D$206,"&lt;=2",$K$7:$K$206,"&gt;=900",$K$7:$K$206,"&lt;1000")</f>
        <v>0</v>
      </c>
      <c r="Q24" s="5"/>
      <c r="R24" s="17"/>
    </row>
    <row r="25" spans="1:20" x14ac:dyDescent="0.15">
      <c r="A25" s="6">
        <v>19</v>
      </c>
      <c r="B25" s="13"/>
      <c r="C25" s="13"/>
      <c r="D25" s="26"/>
      <c r="E25" s="27" t="s">
        <v>5</v>
      </c>
      <c r="F25" s="28" t="str">
        <f t="shared" si="0"/>
        <v xml:space="preserve"> </v>
      </c>
      <c r="G25" s="28" t="str">
        <f t="shared" si="1"/>
        <v xml:space="preserve"> </v>
      </c>
      <c r="H25" s="28" t="str">
        <f t="shared" si="2"/>
        <v xml:space="preserve"> </v>
      </c>
      <c r="I25" s="27"/>
      <c r="J25" s="27"/>
      <c r="K25" s="37" t="str">
        <f t="shared" si="3"/>
        <v xml:space="preserve"> </v>
      </c>
      <c r="L25" s="38" t="str">
        <f t="shared" si="4"/>
        <v/>
      </c>
      <c r="M25" s="24" t="str">
        <f t="shared" si="5"/>
        <v xml:space="preserve"> </v>
      </c>
      <c r="O25" s="15" t="s">
        <v>53</v>
      </c>
      <c r="P25" s="1">
        <f>COUNTIFS($D$7:$D$206,"&gt;=1",$D$7:$D$206,"&lt;=2",$K$7:$K$206,"&gt;=1000",$K$7:$K$206,"&lt;1100")</f>
        <v>0</v>
      </c>
      <c r="Q25" s="5"/>
      <c r="R25" s="17"/>
    </row>
    <row r="26" spans="1:20" x14ac:dyDescent="0.15">
      <c r="A26" s="6">
        <v>20</v>
      </c>
      <c r="B26" s="13"/>
      <c r="C26" s="13"/>
      <c r="D26" s="26"/>
      <c r="E26" s="27" t="s">
        <v>5</v>
      </c>
      <c r="F26" s="28" t="str">
        <f t="shared" si="0"/>
        <v xml:space="preserve"> </v>
      </c>
      <c r="G26" s="28" t="str">
        <f t="shared" si="1"/>
        <v xml:space="preserve"> </v>
      </c>
      <c r="H26" s="28" t="str">
        <f t="shared" si="2"/>
        <v xml:space="preserve"> </v>
      </c>
      <c r="I26" s="27"/>
      <c r="J26" s="27"/>
      <c r="K26" s="37" t="str">
        <f t="shared" si="3"/>
        <v xml:space="preserve"> </v>
      </c>
      <c r="L26" s="38" t="str">
        <f t="shared" si="4"/>
        <v/>
      </c>
      <c r="M26" s="24" t="str">
        <f t="shared" si="5"/>
        <v xml:space="preserve"> </v>
      </c>
      <c r="O26" s="15" t="s">
        <v>54</v>
      </c>
      <c r="P26" s="1">
        <f>COUNTIFS($D$7:$D$206,"&gt;=1",$D$7:$D$206,"&lt;=2",$K$7:$K$206,"&gt;=1100",$K$7:$K$206,"&lt;1200")</f>
        <v>0</v>
      </c>
      <c r="Q26" s="5"/>
      <c r="R26" s="17"/>
    </row>
    <row r="27" spans="1:20" x14ac:dyDescent="0.15">
      <c r="A27" s="6">
        <v>21</v>
      </c>
      <c r="B27" s="13"/>
      <c r="C27" s="13"/>
      <c r="D27" s="26"/>
      <c r="E27" s="27" t="s">
        <v>5</v>
      </c>
      <c r="F27" s="28" t="str">
        <f t="shared" si="0"/>
        <v xml:space="preserve"> </v>
      </c>
      <c r="G27" s="28" t="str">
        <f t="shared" si="1"/>
        <v xml:space="preserve"> </v>
      </c>
      <c r="H27" s="28" t="str">
        <f t="shared" si="2"/>
        <v xml:space="preserve"> </v>
      </c>
      <c r="I27" s="27"/>
      <c r="J27" s="27"/>
      <c r="K27" s="37" t="str">
        <f t="shared" si="3"/>
        <v xml:space="preserve"> </v>
      </c>
      <c r="L27" s="38" t="str">
        <f t="shared" si="4"/>
        <v/>
      </c>
      <c r="M27" s="24" t="str">
        <f t="shared" si="5"/>
        <v xml:space="preserve"> </v>
      </c>
      <c r="O27" s="15" t="s">
        <v>55</v>
      </c>
      <c r="P27" s="1">
        <f>COUNTIFS($D$7:$D$206,"&gt;=1",$D$7:$D$206,"&lt;=2",$K$7:$K$206,"&gt;=1200",$K$7:$K$206,"&lt;1300")</f>
        <v>0</v>
      </c>
      <c r="Q27" s="5"/>
      <c r="R27" s="17"/>
    </row>
    <row r="28" spans="1:20" x14ac:dyDescent="0.15">
      <c r="A28" s="6">
        <v>22</v>
      </c>
      <c r="B28" s="13"/>
      <c r="C28" s="13"/>
      <c r="D28" s="26"/>
      <c r="E28" s="27" t="s">
        <v>5</v>
      </c>
      <c r="F28" s="28" t="str">
        <f t="shared" si="0"/>
        <v xml:space="preserve"> </v>
      </c>
      <c r="G28" s="28" t="str">
        <f t="shared" si="1"/>
        <v xml:space="preserve"> </v>
      </c>
      <c r="H28" s="28" t="str">
        <f t="shared" si="2"/>
        <v xml:space="preserve"> </v>
      </c>
      <c r="I28" s="27"/>
      <c r="J28" s="27"/>
      <c r="K28" s="37" t="str">
        <f t="shared" si="3"/>
        <v xml:space="preserve"> </v>
      </c>
      <c r="L28" s="38" t="str">
        <f t="shared" si="4"/>
        <v/>
      </c>
      <c r="M28" s="24" t="str">
        <f t="shared" si="5"/>
        <v xml:space="preserve"> </v>
      </c>
      <c r="O28" s="15" t="s">
        <v>56</v>
      </c>
      <c r="P28" s="1">
        <f>COUNTIFS($D$7:$D$206,"&gt;=1",$D$7:$D$206,"&lt;=2",$K$7:$K$206,"&gt;=1300",$K$7:$K$206,"&lt;1400")</f>
        <v>0</v>
      </c>
      <c r="Q28" s="5"/>
      <c r="R28" s="17"/>
    </row>
    <row r="29" spans="1:20" x14ac:dyDescent="0.15">
      <c r="A29" s="6">
        <v>23</v>
      </c>
      <c r="B29" s="13"/>
      <c r="C29" s="13"/>
      <c r="D29" s="26"/>
      <c r="E29" s="27" t="s">
        <v>5</v>
      </c>
      <c r="F29" s="28" t="str">
        <f t="shared" si="0"/>
        <v xml:space="preserve"> </v>
      </c>
      <c r="G29" s="28" t="str">
        <f t="shared" si="1"/>
        <v xml:space="preserve"> </v>
      </c>
      <c r="H29" s="28" t="str">
        <f t="shared" si="2"/>
        <v xml:space="preserve"> </v>
      </c>
      <c r="I29" s="27"/>
      <c r="J29" s="27"/>
      <c r="K29" s="37" t="str">
        <f t="shared" si="3"/>
        <v xml:space="preserve"> </v>
      </c>
      <c r="L29" s="38" t="str">
        <f t="shared" si="4"/>
        <v/>
      </c>
      <c r="M29" s="24" t="str">
        <f t="shared" si="5"/>
        <v xml:space="preserve"> </v>
      </c>
      <c r="O29" s="15" t="s">
        <v>57</v>
      </c>
      <c r="P29" s="1">
        <f>COUNTIFS($D$7:$D$206,"&gt;=1",$D$7:$D$206,"&lt;=2",$K$7:$K$206,"&gt;=1400",$K$7:$K$206,"&lt;1500")</f>
        <v>0</v>
      </c>
      <c r="Q29" s="5"/>
      <c r="R29" s="17"/>
    </row>
    <row r="30" spans="1:20" x14ac:dyDescent="0.15">
      <c r="A30" s="6">
        <v>24</v>
      </c>
      <c r="B30" s="13"/>
      <c r="C30" s="13"/>
      <c r="D30" s="26"/>
      <c r="E30" s="27" t="s">
        <v>5</v>
      </c>
      <c r="F30" s="28" t="str">
        <f t="shared" si="0"/>
        <v xml:space="preserve"> </v>
      </c>
      <c r="G30" s="28" t="str">
        <f t="shared" si="1"/>
        <v xml:space="preserve"> </v>
      </c>
      <c r="H30" s="28" t="str">
        <f t="shared" si="2"/>
        <v xml:space="preserve"> </v>
      </c>
      <c r="I30" s="27"/>
      <c r="J30" s="27"/>
      <c r="K30" s="37" t="str">
        <f t="shared" si="3"/>
        <v xml:space="preserve"> </v>
      </c>
      <c r="L30" s="38" t="str">
        <f t="shared" si="4"/>
        <v/>
      </c>
      <c r="M30" s="24" t="str">
        <f t="shared" si="5"/>
        <v xml:space="preserve"> </v>
      </c>
      <c r="O30" s="15" t="s">
        <v>58</v>
      </c>
      <c r="P30" s="1">
        <f>COUNTIFS($D$7:$D$206,"&gt;=1",$D$7:$D$206,"&lt;=2",$K$7:$K$206,"&gt;=1500",$K$7:$K$206,"&lt;1600")</f>
        <v>0</v>
      </c>
      <c r="Q30" s="5"/>
      <c r="R30" s="17"/>
    </row>
    <row r="31" spans="1:20" x14ac:dyDescent="0.15">
      <c r="A31" s="6">
        <v>25</v>
      </c>
      <c r="B31" s="13"/>
      <c r="C31" s="13"/>
      <c r="D31" s="26"/>
      <c r="E31" s="27" t="s">
        <v>5</v>
      </c>
      <c r="F31" s="28" t="str">
        <f t="shared" si="0"/>
        <v xml:space="preserve"> </v>
      </c>
      <c r="G31" s="28" t="str">
        <f t="shared" si="1"/>
        <v xml:space="preserve"> </v>
      </c>
      <c r="H31" s="28" t="str">
        <f t="shared" si="2"/>
        <v xml:space="preserve"> </v>
      </c>
      <c r="I31" s="27"/>
      <c r="J31" s="27"/>
      <c r="K31" s="37" t="str">
        <f t="shared" si="3"/>
        <v xml:space="preserve"> </v>
      </c>
      <c r="L31" s="38" t="str">
        <f t="shared" si="4"/>
        <v/>
      </c>
      <c r="M31" s="24" t="str">
        <f t="shared" si="5"/>
        <v xml:space="preserve"> </v>
      </c>
      <c r="O31" s="15" t="s">
        <v>59</v>
      </c>
      <c r="P31" s="1">
        <f>COUNTIFS($D$7:$D$206,"&gt;=1",$D$7:$D$206,"&lt;=2",$K$7:$K$206,"&gt;=1600",$K$7:$K$206,"&lt;1700")</f>
        <v>0</v>
      </c>
      <c r="Q31" s="5"/>
      <c r="R31" s="17"/>
    </row>
    <row r="32" spans="1:20" x14ac:dyDescent="0.15">
      <c r="A32" s="6">
        <v>26</v>
      </c>
      <c r="B32" s="13"/>
      <c r="C32" s="13"/>
      <c r="D32" s="26"/>
      <c r="E32" s="27" t="s">
        <v>5</v>
      </c>
      <c r="F32" s="28" t="str">
        <f t="shared" si="0"/>
        <v xml:space="preserve"> </v>
      </c>
      <c r="G32" s="28" t="str">
        <f t="shared" si="1"/>
        <v xml:space="preserve"> </v>
      </c>
      <c r="H32" s="28" t="str">
        <f t="shared" si="2"/>
        <v xml:space="preserve"> </v>
      </c>
      <c r="I32" s="27"/>
      <c r="J32" s="27"/>
      <c r="K32" s="37" t="str">
        <f t="shared" si="3"/>
        <v xml:space="preserve"> </v>
      </c>
      <c r="L32" s="38" t="str">
        <f t="shared" si="4"/>
        <v/>
      </c>
      <c r="M32" s="24" t="str">
        <f t="shared" si="5"/>
        <v xml:space="preserve"> </v>
      </c>
      <c r="O32" s="15" t="s">
        <v>60</v>
      </c>
      <c r="P32" s="1">
        <f>COUNTIFS($D$7:$D$206,"&gt;=1",$D$7:$D$206,"&lt;=2",$K$7:$K$206,"&gt;=1700",$K$7:$K$206,"&lt;1800")</f>
        <v>0</v>
      </c>
      <c r="Q32" s="5"/>
      <c r="R32" s="17"/>
    </row>
    <row r="33" spans="1:18" x14ac:dyDescent="0.15">
      <c r="A33" s="6">
        <v>27</v>
      </c>
      <c r="B33" s="13"/>
      <c r="C33" s="13"/>
      <c r="D33" s="26"/>
      <c r="E33" s="27" t="s">
        <v>5</v>
      </c>
      <c r="F33" s="28" t="str">
        <f t="shared" si="0"/>
        <v xml:space="preserve"> </v>
      </c>
      <c r="G33" s="28" t="str">
        <f t="shared" si="1"/>
        <v xml:space="preserve"> </v>
      </c>
      <c r="H33" s="28" t="str">
        <f t="shared" si="2"/>
        <v xml:space="preserve"> </v>
      </c>
      <c r="I33" s="27"/>
      <c r="J33" s="27"/>
      <c r="K33" s="37" t="str">
        <f t="shared" si="3"/>
        <v xml:space="preserve"> </v>
      </c>
      <c r="L33" s="38" t="str">
        <f t="shared" si="4"/>
        <v/>
      </c>
      <c r="M33" s="24" t="str">
        <f t="shared" si="5"/>
        <v xml:space="preserve"> </v>
      </c>
      <c r="O33" s="16" t="s">
        <v>61</v>
      </c>
      <c r="P33" s="1">
        <f>COUNTIFS($D$7:$D$206,"&gt;=1",$D$7:$D$206,"&lt;=2",$K$7:$K$206,"&gt;=1800",$K$7:$K$206,"&lt;1900")</f>
        <v>0</v>
      </c>
      <c r="Q33" s="5"/>
      <c r="R33" s="17"/>
    </row>
    <row r="34" spans="1:18" x14ac:dyDescent="0.15">
      <c r="A34" s="6">
        <v>28</v>
      </c>
      <c r="B34" s="13"/>
      <c r="C34" s="13"/>
      <c r="D34" s="26"/>
      <c r="E34" s="27" t="s">
        <v>5</v>
      </c>
      <c r="F34" s="28" t="str">
        <f t="shared" si="0"/>
        <v xml:space="preserve"> </v>
      </c>
      <c r="G34" s="28" t="str">
        <f t="shared" si="1"/>
        <v xml:space="preserve"> </v>
      </c>
      <c r="H34" s="28" t="str">
        <f t="shared" si="2"/>
        <v xml:space="preserve"> </v>
      </c>
      <c r="I34" s="27"/>
      <c r="J34" s="27"/>
      <c r="K34" s="37" t="str">
        <f t="shared" si="3"/>
        <v xml:space="preserve"> </v>
      </c>
      <c r="L34" s="38" t="str">
        <f t="shared" si="4"/>
        <v/>
      </c>
      <c r="M34" s="24" t="str">
        <f t="shared" si="5"/>
        <v xml:space="preserve"> </v>
      </c>
      <c r="O34" s="15" t="s">
        <v>62</v>
      </c>
      <c r="P34" s="1">
        <f>COUNTIFS($D$7:$D$206,"&gt;=1",$D$7:$D$206,"&lt;=2",$K$7:$K$206,"&gt;=1900",$K$7:$K$206,"&lt;2000")</f>
        <v>0</v>
      </c>
      <c r="Q34" s="5"/>
      <c r="R34" s="17"/>
    </row>
    <row r="35" spans="1:18" x14ac:dyDescent="0.15">
      <c r="A35" s="6">
        <v>29</v>
      </c>
      <c r="B35" s="13"/>
      <c r="C35" s="13"/>
      <c r="D35" s="26"/>
      <c r="E35" s="27" t="s">
        <v>5</v>
      </c>
      <c r="F35" s="28" t="str">
        <f t="shared" si="0"/>
        <v xml:space="preserve"> </v>
      </c>
      <c r="G35" s="28" t="str">
        <f t="shared" si="1"/>
        <v xml:space="preserve"> </v>
      </c>
      <c r="H35" s="28" t="str">
        <f t="shared" si="2"/>
        <v xml:space="preserve"> </v>
      </c>
      <c r="I35" s="27"/>
      <c r="J35" s="27"/>
      <c r="K35" s="37" t="str">
        <f t="shared" si="3"/>
        <v xml:space="preserve"> </v>
      </c>
      <c r="L35" s="38" t="str">
        <f t="shared" si="4"/>
        <v/>
      </c>
      <c r="M35" s="24" t="str">
        <f t="shared" si="5"/>
        <v xml:space="preserve"> </v>
      </c>
      <c r="O35" s="16" t="s">
        <v>46</v>
      </c>
      <c r="P35" s="1">
        <f>COUNTIFS($D$7:$D$206,"&gt;=1",$D$7:$D$206,"&lt;=2",$K$7:$K$206,"&gt;=2000")</f>
        <v>0</v>
      </c>
      <c r="Q35" s="5"/>
      <c r="R35" s="17"/>
    </row>
    <row r="36" spans="1:18" x14ac:dyDescent="0.15">
      <c r="A36" s="11">
        <v>30</v>
      </c>
      <c r="B36" s="13"/>
      <c r="C36" s="13"/>
      <c r="D36" s="26"/>
      <c r="E36" s="27" t="s">
        <v>5</v>
      </c>
      <c r="F36" s="28" t="str">
        <f t="shared" si="0"/>
        <v xml:space="preserve"> </v>
      </c>
      <c r="G36" s="28" t="str">
        <f t="shared" si="1"/>
        <v xml:space="preserve"> </v>
      </c>
      <c r="H36" s="28" t="str">
        <f t="shared" si="2"/>
        <v xml:space="preserve"> </v>
      </c>
      <c r="I36" s="27"/>
      <c r="J36" s="27"/>
      <c r="K36" s="37" t="str">
        <f t="shared" si="3"/>
        <v xml:space="preserve"> </v>
      </c>
      <c r="L36" s="38" t="str">
        <f t="shared" si="4"/>
        <v/>
      </c>
      <c r="M36" s="24" t="str">
        <f t="shared" si="5"/>
        <v xml:space="preserve"> </v>
      </c>
      <c r="O36" s="15" t="s">
        <v>24</v>
      </c>
      <c r="P36" s="1">
        <f>SUM(P19:P35)</f>
        <v>0</v>
      </c>
      <c r="Q36" s="5"/>
      <c r="R36" s="17"/>
    </row>
    <row r="37" spans="1:18" x14ac:dyDescent="0.15">
      <c r="A37" s="6">
        <v>31</v>
      </c>
      <c r="B37" s="13"/>
      <c r="C37" s="13"/>
      <c r="D37" s="26"/>
      <c r="E37" s="27" t="s">
        <v>5</v>
      </c>
      <c r="F37" s="28" t="str">
        <f t="shared" si="0"/>
        <v xml:space="preserve"> </v>
      </c>
      <c r="G37" s="28" t="str">
        <f t="shared" si="1"/>
        <v xml:space="preserve"> </v>
      </c>
      <c r="H37" s="28" t="str">
        <f t="shared" si="2"/>
        <v xml:space="preserve"> </v>
      </c>
      <c r="I37" s="27"/>
      <c r="J37" s="27"/>
      <c r="K37" s="37" t="str">
        <f t="shared" si="3"/>
        <v xml:space="preserve"> </v>
      </c>
      <c r="L37" s="38" t="str">
        <f t="shared" si="4"/>
        <v/>
      </c>
      <c r="M37" s="24" t="str">
        <f t="shared" si="5"/>
        <v xml:space="preserve"> </v>
      </c>
    </row>
    <row r="38" spans="1:18" x14ac:dyDescent="0.15">
      <c r="A38" s="11">
        <v>32</v>
      </c>
      <c r="B38" s="13"/>
      <c r="C38" s="13"/>
      <c r="D38" s="26"/>
      <c r="E38" s="27" t="s">
        <v>5</v>
      </c>
      <c r="F38" s="28" t="str">
        <f t="shared" si="0"/>
        <v xml:space="preserve"> </v>
      </c>
      <c r="G38" s="28" t="str">
        <f t="shared" si="1"/>
        <v xml:space="preserve"> </v>
      </c>
      <c r="H38" s="28" t="str">
        <f t="shared" si="2"/>
        <v xml:space="preserve"> </v>
      </c>
      <c r="I38" s="27"/>
      <c r="J38" s="27"/>
      <c r="K38" s="37" t="str">
        <f t="shared" si="3"/>
        <v xml:space="preserve"> </v>
      </c>
      <c r="L38" s="38" t="str">
        <f t="shared" si="4"/>
        <v/>
      </c>
      <c r="M38" s="24" t="str">
        <f t="shared" si="5"/>
        <v xml:space="preserve"> </v>
      </c>
    </row>
    <row r="39" spans="1:18" x14ac:dyDescent="0.15">
      <c r="A39" s="6">
        <v>33</v>
      </c>
      <c r="B39" s="13"/>
      <c r="C39" s="13"/>
      <c r="D39" s="26"/>
      <c r="E39" s="27" t="s">
        <v>5</v>
      </c>
      <c r="F39" s="28" t="str">
        <f t="shared" si="0"/>
        <v xml:space="preserve"> </v>
      </c>
      <c r="G39" s="28" t="str">
        <f t="shared" si="1"/>
        <v xml:space="preserve"> </v>
      </c>
      <c r="H39" s="28" t="str">
        <f t="shared" si="2"/>
        <v xml:space="preserve"> </v>
      </c>
      <c r="I39" s="27"/>
      <c r="J39" s="27"/>
      <c r="K39" s="37" t="str">
        <f t="shared" si="3"/>
        <v xml:space="preserve"> </v>
      </c>
      <c r="L39" s="38" t="str">
        <f t="shared" si="4"/>
        <v/>
      </c>
      <c r="M39" s="24" t="str">
        <f t="shared" si="5"/>
        <v xml:space="preserve"> </v>
      </c>
      <c r="O39" s="21" t="s">
        <v>65</v>
      </c>
    </row>
    <row r="40" spans="1:18" x14ac:dyDescent="0.15">
      <c r="A40" s="11">
        <v>34</v>
      </c>
      <c r="B40" s="13"/>
      <c r="C40" s="13"/>
      <c r="D40" s="26"/>
      <c r="E40" s="27" t="s">
        <v>5</v>
      </c>
      <c r="F40" s="28" t="str">
        <f t="shared" si="0"/>
        <v xml:space="preserve"> </v>
      </c>
      <c r="G40" s="28" t="str">
        <f t="shared" si="1"/>
        <v xml:space="preserve"> </v>
      </c>
      <c r="H40" s="28" t="str">
        <f t="shared" si="2"/>
        <v xml:space="preserve"> </v>
      </c>
      <c r="I40" s="27"/>
      <c r="J40" s="27"/>
      <c r="K40" s="37" t="str">
        <f t="shared" si="3"/>
        <v xml:space="preserve"> </v>
      </c>
      <c r="L40" s="38" t="str">
        <f t="shared" si="4"/>
        <v/>
      </c>
      <c r="M40" s="24" t="str">
        <f t="shared" si="5"/>
        <v xml:space="preserve"> </v>
      </c>
    </row>
    <row r="41" spans="1:18" x14ac:dyDescent="0.15">
      <c r="A41" s="6">
        <v>35</v>
      </c>
      <c r="B41" s="13"/>
      <c r="C41" s="13"/>
      <c r="D41" s="26"/>
      <c r="E41" s="27" t="s">
        <v>5</v>
      </c>
      <c r="F41" s="28" t="str">
        <f t="shared" si="0"/>
        <v xml:space="preserve"> </v>
      </c>
      <c r="G41" s="28" t="str">
        <f t="shared" si="1"/>
        <v xml:space="preserve"> </v>
      </c>
      <c r="H41" s="28" t="str">
        <f t="shared" si="2"/>
        <v xml:space="preserve"> </v>
      </c>
      <c r="I41" s="27"/>
      <c r="J41" s="27"/>
      <c r="K41" s="37" t="str">
        <f t="shared" si="3"/>
        <v xml:space="preserve"> </v>
      </c>
      <c r="L41" s="38" t="str">
        <f t="shared" si="4"/>
        <v/>
      </c>
      <c r="M41" s="24" t="str">
        <f t="shared" si="5"/>
        <v xml:space="preserve"> </v>
      </c>
    </row>
    <row r="42" spans="1:18" x14ac:dyDescent="0.15">
      <c r="A42" s="11">
        <v>36</v>
      </c>
      <c r="B42" s="13"/>
      <c r="C42" s="13"/>
      <c r="D42" s="26"/>
      <c r="E42" s="27" t="s">
        <v>5</v>
      </c>
      <c r="F42" s="28" t="str">
        <f t="shared" si="0"/>
        <v xml:space="preserve"> </v>
      </c>
      <c r="G42" s="28" t="str">
        <f t="shared" si="1"/>
        <v xml:space="preserve"> </v>
      </c>
      <c r="H42" s="28" t="str">
        <f t="shared" si="2"/>
        <v xml:space="preserve"> </v>
      </c>
      <c r="I42" s="27"/>
      <c r="J42" s="27"/>
      <c r="K42" s="37" t="str">
        <f t="shared" si="3"/>
        <v xml:space="preserve"> </v>
      </c>
      <c r="L42" s="38" t="str">
        <f t="shared" si="4"/>
        <v/>
      </c>
      <c r="M42" s="24" t="str">
        <f t="shared" si="5"/>
        <v xml:space="preserve"> </v>
      </c>
    </row>
    <row r="43" spans="1:18" x14ac:dyDescent="0.15">
      <c r="A43" s="6">
        <v>37</v>
      </c>
      <c r="B43" s="13"/>
      <c r="C43" s="13"/>
      <c r="D43" s="26"/>
      <c r="E43" s="27" t="s">
        <v>5</v>
      </c>
      <c r="F43" s="28" t="str">
        <f t="shared" si="0"/>
        <v xml:space="preserve"> </v>
      </c>
      <c r="G43" s="28" t="str">
        <f t="shared" si="1"/>
        <v xml:space="preserve"> </v>
      </c>
      <c r="H43" s="28" t="str">
        <f t="shared" si="2"/>
        <v xml:space="preserve"> </v>
      </c>
      <c r="I43" s="27"/>
      <c r="J43" s="27"/>
      <c r="K43" s="37" t="str">
        <f t="shared" si="3"/>
        <v xml:space="preserve"> </v>
      </c>
      <c r="L43" s="38" t="str">
        <f t="shared" si="4"/>
        <v/>
      </c>
      <c r="M43" s="24" t="str">
        <f t="shared" si="5"/>
        <v xml:space="preserve"> </v>
      </c>
    </row>
    <row r="44" spans="1:18" x14ac:dyDescent="0.15">
      <c r="A44" s="11">
        <v>38</v>
      </c>
      <c r="B44" s="13"/>
      <c r="C44" s="13"/>
      <c r="D44" s="26"/>
      <c r="E44" s="27" t="s">
        <v>5</v>
      </c>
      <c r="F44" s="28" t="str">
        <f t="shared" si="0"/>
        <v xml:space="preserve"> </v>
      </c>
      <c r="G44" s="28" t="str">
        <f t="shared" si="1"/>
        <v xml:space="preserve"> </v>
      </c>
      <c r="H44" s="28" t="str">
        <f t="shared" si="2"/>
        <v xml:space="preserve"> </v>
      </c>
      <c r="I44" s="27"/>
      <c r="J44" s="27"/>
      <c r="K44" s="37" t="str">
        <f t="shared" si="3"/>
        <v xml:space="preserve"> </v>
      </c>
      <c r="L44" s="38" t="str">
        <f t="shared" si="4"/>
        <v/>
      </c>
      <c r="M44" s="24" t="str">
        <f t="shared" si="5"/>
        <v xml:space="preserve"> </v>
      </c>
    </row>
    <row r="45" spans="1:18" x14ac:dyDescent="0.15">
      <c r="A45" s="6">
        <v>39</v>
      </c>
      <c r="B45" s="13"/>
      <c r="C45" s="13"/>
      <c r="D45" s="26"/>
      <c r="E45" s="27" t="s">
        <v>5</v>
      </c>
      <c r="F45" s="28" t="str">
        <f t="shared" si="0"/>
        <v xml:space="preserve"> </v>
      </c>
      <c r="G45" s="28" t="str">
        <f t="shared" si="1"/>
        <v xml:space="preserve"> </v>
      </c>
      <c r="H45" s="28" t="str">
        <f t="shared" si="2"/>
        <v xml:space="preserve"> </v>
      </c>
      <c r="I45" s="27"/>
      <c r="J45" s="27"/>
      <c r="K45" s="37" t="str">
        <f t="shared" si="3"/>
        <v xml:space="preserve"> </v>
      </c>
      <c r="L45" s="38" t="str">
        <f t="shared" si="4"/>
        <v/>
      </c>
      <c r="M45" s="24" t="str">
        <f t="shared" si="5"/>
        <v xml:space="preserve"> </v>
      </c>
    </row>
    <row r="46" spans="1:18" x14ac:dyDescent="0.15">
      <c r="A46" s="11">
        <v>40</v>
      </c>
      <c r="B46" s="13"/>
      <c r="C46" s="13"/>
      <c r="D46" s="26"/>
      <c r="E46" s="27" t="s">
        <v>5</v>
      </c>
      <c r="F46" s="28" t="str">
        <f t="shared" si="0"/>
        <v xml:space="preserve"> </v>
      </c>
      <c r="G46" s="28" t="str">
        <f t="shared" si="1"/>
        <v xml:space="preserve"> </v>
      </c>
      <c r="H46" s="28" t="str">
        <f t="shared" si="2"/>
        <v xml:space="preserve"> </v>
      </c>
      <c r="I46" s="27"/>
      <c r="J46" s="27"/>
      <c r="K46" s="37" t="str">
        <f t="shared" si="3"/>
        <v xml:space="preserve"> </v>
      </c>
      <c r="L46" s="38" t="str">
        <f t="shared" si="4"/>
        <v/>
      </c>
      <c r="M46" s="24" t="str">
        <f t="shared" si="5"/>
        <v xml:space="preserve"> </v>
      </c>
    </row>
    <row r="47" spans="1:18" x14ac:dyDescent="0.15">
      <c r="A47" s="6">
        <v>41</v>
      </c>
      <c r="B47" s="13"/>
      <c r="C47" s="13"/>
      <c r="D47" s="26"/>
      <c r="E47" s="27" t="s">
        <v>5</v>
      </c>
      <c r="F47" s="28" t="str">
        <f t="shared" si="0"/>
        <v xml:space="preserve"> </v>
      </c>
      <c r="G47" s="28" t="str">
        <f t="shared" si="1"/>
        <v xml:space="preserve"> </v>
      </c>
      <c r="H47" s="28" t="str">
        <f t="shared" si="2"/>
        <v xml:space="preserve"> </v>
      </c>
      <c r="I47" s="27"/>
      <c r="J47" s="27"/>
      <c r="K47" s="37" t="str">
        <f t="shared" si="3"/>
        <v xml:space="preserve"> </v>
      </c>
      <c r="L47" s="38" t="str">
        <f t="shared" si="4"/>
        <v/>
      </c>
      <c r="M47" s="24" t="str">
        <f t="shared" si="5"/>
        <v xml:space="preserve"> </v>
      </c>
    </row>
    <row r="48" spans="1:18" x14ac:dyDescent="0.15">
      <c r="A48" s="11">
        <v>42</v>
      </c>
      <c r="B48" s="13"/>
      <c r="C48" s="13"/>
      <c r="D48" s="26"/>
      <c r="E48" s="27" t="s">
        <v>5</v>
      </c>
      <c r="F48" s="28" t="str">
        <f t="shared" si="0"/>
        <v xml:space="preserve"> </v>
      </c>
      <c r="G48" s="28" t="str">
        <f t="shared" si="1"/>
        <v xml:space="preserve"> </v>
      </c>
      <c r="H48" s="28" t="str">
        <f t="shared" si="2"/>
        <v xml:space="preserve"> </v>
      </c>
      <c r="I48" s="27"/>
      <c r="J48" s="27"/>
      <c r="K48" s="37" t="str">
        <f t="shared" si="3"/>
        <v xml:space="preserve"> </v>
      </c>
      <c r="L48" s="38" t="str">
        <f t="shared" si="4"/>
        <v/>
      </c>
      <c r="M48" s="24" t="str">
        <f t="shared" si="5"/>
        <v xml:space="preserve"> </v>
      </c>
    </row>
    <row r="49" spans="1:13" x14ac:dyDescent="0.15">
      <c r="A49" s="6">
        <v>43</v>
      </c>
      <c r="B49" s="13"/>
      <c r="C49" s="13"/>
      <c r="D49" s="26"/>
      <c r="E49" s="27" t="s">
        <v>5</v>
      </c>
      <c r="F49" s="28" t="str">
        <f t="shared" si="0"/>
        <v xml:space="preserve"> </v>
      </c>
      <c r="G49" s="28" t="str">
        <f t="shared" si="1"/>
        <v xml:space="preserve"> </v>
      </c>
      <c r="H49" s="28" t="str">
        <f t="shared" si="2"/>
        <v xml:space="preserve"> </v>
      </c>
      <c r="I49" s="27"/>
      <c r="J49" s="27"/>
      <c r="K49" s="37" t="str">
        <f t="shared" si="3"/>
        <v xml:space="preserve"> </v>
      </c>
      <c r="L49" s="38" t="str">
        <f t="shared" si="4"/>
        <v/>
      </c>
      <c r="M49" s="24" t="str">
        <f t="shared" si="5"/>
        <v xml:space="preserve"> </v>
      </c>
    </row>
    <row r="50" spans="1:13" x14ac:dyDescent="0.15">
      <c r="A50" s="11">
        <v>44</v>
      </c>
      <c r="B50" s="13"/>
      <c r="C50" s="13"/>
      <c r="D50" s="26"/>
      <c r="E50" s="27" t="s">
        <v>5</v>
      </c>
      <c r="F50" s="28" t="str">
        <f t="shared" si="0"/>
        <v xml:space="preserve"> </v>
      </c>
      <c r="G50" s="28" t="str">
        <f t="shared" si="1"/>
        <v xml:space="preserve"> </v>
      </c>
      <c r="H50" s="28" t="str">
        <f t="shared" si="2"/>
        <v xml:space="preserve"> </v>
      </c>
      <c r="I50" s="27"/>
      <c r="J50" s="27"/>
      <c r="K50" s="37" t="str">
        <f t="shared" si="3"/>
        <v xml:space="preserve"> </v>
      </c>
      <c r="L50" s="38" t="str">
        <f t="shared" si="4"/>
        <v/>
      </c>
      <c r="M50" s="24" t="str">
        <f t="shared" si="5"/>
        <v xml:space="preserve"> </v>
      </c>
    </row>
    <row r="51" spans="1:13" x14ac:dyDescent="0.15">
      <c r="A51" s="6">
        <v>45</v>
      </c>
      <c r="B51" s="13"/>
      <c r="C51" s="13"/>
      <c r="D51" s="26"/>
      <c r="E51" s="27" t="s">
        <v>5</v>
      </c>
      <c r="F51" s="28" t="str">
        <f t="shared" si="0"/>
        <v xml:space="preserve"> </v>
      </c>
      <c r="G51" s="28" t="str">
        <f t="shared" si="1"/>
        <v xml:space="preserve"> </v>
      </c>
      <c r="H51" s="28" t="str">
        <f t="shared" si="2"/>
        <v xml:space="preserve"> </v>
      </c>
      <c r="I51" s="27"/>
      <c r="J51" s="27"/>
      <c r="K51" s="37" t="str">
        <f t="shared" si="3"/>
        <v xml:space="preserve"> </v>
      </c>
      <c r="L51" s="38" t="str">
        <f t="shared" si="4"/>
        <v/>
      </c>
      <c r="M51" s="24" t="str">
        <f t="shared" si="5"/>
        <v xml:space="preserve"> </v>
      </c>
    </row>
    <row r="52" spans="1:13" x14ac:dyDescent="0.15">
      <c r="A52" s="11">
        <v>46</v>
      </c>
      <c r="B52" s="13"/>
      <c r="C52" s="13"/>
      <c r="D52" s="26"/>
      <c r="E52" s="27" t="s">
        <v>5</v>
      </c>
      <c r="F52" s="28" t="str">
        <f t="shared" si="0"/>
        <v xml:space="preserve"> </v>
      </c>
      <c r="G52" s="28" t="str">
        <f t="shared" si="1"/>
        <v xml:space="preserve"> </v>
      </c>
      <c r="H52" s="28" t="str">
        <f t="shared" si="2"/>
        <v xml:space="preserve"> </v>
      </c>
      <c r="I52" s="27"/>
      <c r="J52" s="27"/>
      <c r="K52" s="37" t="str">
        <f t="shared" si="3"/>
        <v xml:space="preserve"> </v>
      </c>
      <c r="L52" s="38" t="str">
        <f t="shared" si="4"/>
        <v/>
      </c>
      <c r="M52" s="24" t="str">
        <f t="shared" si="5"/>
        <v xml:space="preserve"> </v>
      </c>
    </row>
    <row r="53" spans="1:13" x14ac:dyDescent="0.15">
      <c r="A53" s="6">
        <v>47</v>
      </c>
      <c r="B53" s="13"/>
      <c r="C53" s="13"/>
      <c r="D53" s="26"/>
      <c r="E53" s="27" t="s">
        <v>5</v>
      </c>
      <c r="F53" s="28" t="str">
        <f t="shared" si="0"/>
        <v xml:space="preserve"> </v>
      </c>
      <c r="G53" s="28" t="str">
        <f t="shared" si="1"/>
        <v xml:space="preserve"> </v>
      </c>
      <c r="H53" s="28" t="str">
        <f t="shared" si="2"/>
        <v xml:space="preserve"> </v>
      </c>
      <c r="I53" s="27"/>
      <c r="J53" s="27"/>
      <c r="K53" s="37" t="str">
        <f t="shared" si="3"/>
        <v xml:space="preserve"> </v>
      </c>
      <c r="L53" s="38" t="str">
        <f t="shared" si="4"/>
        <v/>
      </c>
      <c r="M53" s="24" t="str">
        <f t="shared" si="5"/>
        <v xml:space="preserve"> </v>
      </c>
    </row>
    <row r="54" spans="1:13" x14ac:dyDescent="0.15">
      <c r="A54" s="11">
        <v>48</v>
      </c>
      <c r="B54" s="13"/>
      <c r="C54" s="13"/>
      <c r="D54" s="26"/>
      <c r="E54" s="27" t="s">
        <v>5</v>
      </c>
      <c r="F54" s="28" t="str">
        <f t="shared" si="0"/>
        <v xml:space="preserve"> </v>
      </c>
      <c r="G54" s="28" t="str">
        <f t="shared" si="1"/>
        <v xml:space="preserve"> </v>
      </c>
      <c r="H54" s="28" t="str">
        <f t="shared" si="2"/>
        <v xml:space="preserve"> </v>
      </c>
      <c r="I54" s="27"/>
      <c r="J54" s="27"/>
      <c r="K54" s="37" t="str">
        <f t="shared" si="3"/>
        <v xml:space="preserve"> </v>
      </c>
      <c r="L54" s="38" t="str">
        <f t="shared" si="4"/>
        <v/>
      </c>
      <c r="M54" s="24" t="str">
        <f t="shared" si="5"/>
        <v xml:space="preserve"> </v>
      </c>
    </row>
    <row r="55" spans="1:13" x14ac:dyDescent="0.15">
      <c r="A55" s="6">
        <v>49</v>
      </c>
      <c r="B55" s="13"/>
      <c r="C55" s="13"/>
      <c r="D55" s="26"/>
      <c r="E55" s="27" t="s">
        <v>5</v>
      </c>
      <c r="F55" s="28" t="str">
        <f t="shared" si="0"/>
        <v xml:space="preserve"> </v>
      </c>
      <c r="G55" s="28" t="str">
        <f t="shared" si="1"/>
        <v xml:space="preserve"> </v>
      </c>
      <c r="H55" s="28" t="str">
        <f t="shared" si="2"/>
        <v xml:space="preserve"> </v>
      </c>
      <c r="I55" s="27"/>
      <c r="J55" s="27"/>
      <c r="K55" s="37" t="str">
        <f t="shared" si="3"/>
        <v xml:space="preserve"> </v>
      </c>
      <c r="L55" s="38" t="str">
        <f t="shared" si="4"/>
        <v/>
      </c>
      <c r="M55" s="24" t="str">
        <f t="shared" si="5"/>
        <v xml:space="preserve"> </v>
      </c>
    </row>
    <row r="56" spans="1:13" x14ac:dyDescent="0.15">
      <c r="A56" s="6">
        <v>50</v>
      </c>
      <c r="B56" s="13"/>
      <c r="C56" s="13"/>
      <c r="D56" s="26"/>
      <c r="E56" s="27" t="s">
        <v>5</v>
      </c>
      <c r="F56" s="28" t="str">
        <f t="shared" si="0"/>
        <v xml:space="preserve"> </v>
      </c>
      <c r="G56" s="28" t="str">
        <f t="shared" si="1"/>
        <v xml:space="preserve"> </v>
      </c>
      <c r="H56" s="28" t="str">
        <f t="shared" si="2"/>
        <v xml:space="preserve"> </v>
      </c>
      <c r="I56" s="27"/>
      <c r="J56" s="27"/>
      <c r="K56" s="37" t="str">
        <f t="shared" si="3"/>
        <v xml:space="preserve"> </v>
      </c>
      <c r="L56" s="38" t="str">
        <f t="shared" si="4"/>
        <v/>
      </c>
      <c r="M56" s="24" t="str">
        <f t="shared" si="5"/>
        <v xml:space="preserve"> </v>
      </c>
    </row>
    <row r="57" spans="1:13" x14ac:dyDescent="0.15">
      <c r="A57" s="6">
        <v>51</v>
      </c>
      <c r="B57" s="13"/>
      <c r="C57" s="13"/>
      <c r="D57" s="26"/>
      <c r="E57" s="27" t="s">
        <v>5</v>
      </c>
      <c r="F57" s="28" t="str">
        <f t="shared" si="0"/>
        <v xml:space="preserve"> </v>
      </c>
      <c r="G57" s="28" t="str">
        <f t="shared" si="1"/>
        <v xml:space="preserve"> </v>
      </c>
      <c r="H57" s="28" t="str">
        <f t="shared" si="2"/>
        <v xml:space="preserve"> </v>
      </c>
      <c r="I57" s="27"/>
      <c r="J57" s="27"/>
      <c r="K57" s="37" t="str">
        <f t="shared" si="3"/>
        <v xml:space="preserve"> </v>
      </c>
      <c r="L57" s="38" t="str">
        <f t="shared" si="4"/>
        <v/>
      </c>
      <c r="M57" s="24" t="str">
        <f t="shared" si="5"/>
        <v xml:space="preserve"> </v>
      </c>
    </row>
    <row r="58" spans="1:13" x14ac:dyDescent="0.15">
      <c r="A58" s="6">
        <v>52</v>
      </c>
      <c r="B58" s="13"/>
      <c r="C58" s="13"/>
      <c r="D58" s="26"/>
      <c r="E58" s="27" t="s">
        <v>5</v>
      </c>
      <c r="F58" s="28" t="str">
        <f t="shared" si="0"/>
        <v xml:space="preserve"> </v>
      </c>
      <c r="G58" s="28" t="str">
        <f t="shared" si="1"/>
        <v xml:space="preserve"> </v>
      </c>
      <c r="H58" s="28" t="str">
        <f t="shared" si="2"/>
        <v xml:space="preserve"> </v>
      </c>
      <c r="I58" s="27"/>
      <c r="J58" s="27"/>
      <c r="K58" s="37" t="str">
        <f t="shared" si="3"/>
        <v xml:space="preserve"> </v>
      </c>
      <c r="L58" s="38" t="str">
        <f t="shared" si="4"/>
        <v/>
      </c>
      <c r="M58" s="24" t="str">
        <f t="shared" si="5"/>
        <v xml:space="preserve"> </v>
      </c>
    </row>
    <row r="59" spans="1:13" x14ac:dyDescent="0.15">
      <c r="A59" s="6">
        <v>53</v>
      </c>
      <c r="B59" s="13"/>
      <c r="C59" s="13"/>
      <c r="D59" s="26"/>
      <c r="E59" s="27" t="s">
        <v>5</v>
      </c>
      <c r="F59" s="28" t="str">
        <f t="shared" si="0"/>
        <v xml:space="preserve"> </v>
      </c>
      <c r="G59" s="28" t="str">
        <f t="shared" si="1"/>
        <v xml:space="preserve"> </v>
      </c>
      <c r="H59" s="28" t="str">
        <f t="shared" si="2"/>
        <v xml:space="preserve"> </v>
      </c>
      <c r="I59" s="27"/>
      <c r="J59" s="27"/>
      <c r="K59" s="37" t="str">
        <f t="shared" si="3"/>
        <v xml:space="preserve"> </v>
      </c>
      <c r="L59" s="38" t="str">
        <f t="shared" si="4"/>
        <v/>
      </c>
      <c r="M59" s="24" t="str">
        <f t="shared" si="5"/>
        <v xml:space="preserve"> </v>
      </c>
    </row>
    <row r="60" spans="1:13" x14ac:dyDescent="0.15">
      <c r="A60" s="6">
        <v>54</v>
      </c>
      <c r="B60" s="13"/>
      <c r="C60" s="13"/>
      <c r="D60" s="26"/>
      <c r="E60" s="27" t="s">
        <v>5</v>
      </c>
      <c r="F60" s="28" t="str">
        <f t="shared" si="0"/>
        <v xml:space="preserve"> </v>
      </c>
      <c r="G60" s="28" t="str">
        <f t="shared" si="1"/>
        <v xml:space="preserve"> </v>
      </c>
      <c r="H60" s="28" t="str">
        <f t="shared" si="2"/>
        <v xml:space="preserve"> </v>
      </c>
      <c r="I60" s="27"/>
      <c r="J60" s="27"/>
      <c r="K60" s="37" t="str">
        <f t="shared" si="3"/>
        <v xml:space="preserve"> </v>
      </c>
      <c r="L60" s="38" t="str">
        <f t="shared" si="4"/>
        <v/>
      </c>
      <c r="M60" s="24" t="str">
        <f t="shared" si="5"/>
        <v xml:space="preserve"> </v>
      </c>
    </row>
    <row r="61" spans="1:13" x14ac:dyDescent="0.15">
      <c r="A61" s="6">
        <v>55</v>
      </c>
      <c r="B61" s="13"/>
      <c r="C61" s="13"/>
      <c r="D61" s="26"/>
      <c r="E61" s="27" t="s">
        <v>5</v>
      </c>
      <c r="F61" s="28" t="str">
        <f t="shared" si="0"/>
        <v xml:space="preserve"> </v>
      </c>
      <c r="G61" s="28" t="str">
        <f t="shared" si="1"/>
        <v xml:space="preserve"> </v>
      </c>
      <c r="H61" s="28" t="str">
        <f t="shared" si="2"/>
        <v xml:space="preserve"> </v>
      </c>
      <c r="I61" s="27"/>
      <c r="J61" s="27"/>
      <c r="K61" s="37" t="str">
        <f t="shared" si="3"/>
        <v xml:space="preserve"> </v>
      </c>
      <c r="L61" s="38" t="str">
        <f t="shared" si="4"/>
        <v/>
      </c>
      <c r="M61" s="24" t="str">
        <f t="shared" si="5"/>
        <v xml:space="preserve"> </v>
      </c>
    </row>
    <row r="62" spans="1:13" x14ac:dyDescent="0.15">
      <c r="A62" s="6">
        <v>56</v>
      </c>
      <c r="B62" s="13"/>
      <c r="C62" s="13"/>
      <c r="D62" s="26"/>
      <c r="E62" s="27" t="s">
        <v>5</v>
      </c>
      <c r="F62" s="28" t="str">
        <f t="shared" si="0"/>
        <v xml:space="preserve"> </v>
      </c>
      <c r="G62" s="28" t="str">
        <f t="shared" si="1"/>
        <v xml:space="preserve"> </v>
      </c>
      <c r="H62" s="28" t="str">
        <f t="shared" si="2"/>
        <v xml:space="preserve"> </v>
      </c>
      <c r="I62" s="27"/>
      <c r="J62" s="27"/>
      <c r="K62" s="37" t="str">
        <f t="shared" si="3"/>
        <v xml:space="preserve"> </v>
      </c>
      <c r="L62" s="38" t="str">
        <f t="shared" si="4"/>
        <v/>
      </c>
      <c r="M62" s="24" t="str">
        <f t="shared" si="5"/>
        <v xml:space="preserve"> </v>
      </c>
    </row>
    <row r="63" spans="1:13" x14ac:dyDescent="0.15">
      <c r="A63" s="6">
        <v>57</v>
      </c>
      <c r="B63" s="13"/>
      <c r="C63" s="13"/>
      <c r="D63" s="26"/>
      <c r="E63" s="27" t="s">
        <v>5</v>
      </c>
      <c r="F63" s="28" t="str">
        <f t="shared" si="0"/>
        <v xml:space="preserve"> </v>
      </c>
      <c r="G63" s="28" t="str">
        <f t="shared" si="1"/>
        <v xml:space="preserve"> </v>
      </c>
      <c r="H63" s="28" t="str">
        <f t="shared" si="2"/>
        <v xml:space="preserve"> </v>
      </c>
      <c r="I63" s="27"/>
      <c r="J63" s="27"/>
      <c r="K63" s="37" t="str">
        <f t="shared" si="3"/>
        <v xml:space="preserve"> </v>
      </c>
      <c r="L63" s="38" t="str">
        <f t="shared" si="4"/>
        <v/>
      </c>
      <c r="M63" s="24" t="str">
        <f t="shared" si="5"/>
        <v xml:space="preserve"> </v>
      </c>
    </row>
    <row r="64" spans="1:13" x14ac:dyDescent="0.15">
      <c r="A64" s="6">
        <v>58</v>
      </c>
      <c r="B64" s="13"/>
      <c r="C64" s="13"/>
      <c r="D64" s="26"/>
      <c r="E64" s="27" t="s">
        <v>5</v>
      </c>
      <c r="F64" s="28" t="str">
        <f t="shared" si="0"/>
        <v xml:space="preserve"> </v>
      </c>
      <c r="G64" s="28" t="str">
        <f t="shared" si="1"/>
        <v xml:space="preserve"> </v>
      </c>
      <c r="H64" s="28" t="str">
        <f t="shared" si="2"/>
        <v xml:space="preserve"> </v>
      </c>
      <c r="I64" s="27"/>
      <c r="J64" s="27"/>
      <c r="K64" s="37" t="str">
        <f t="shared" si="3"/>
        <v xml:space="preserve"> </v>
      </c>
      <c r="L64" s="38" t="str">
        <f t="shared" si="4"/>
        <v/>
      </c>
      <c r="M64" s="24" t="str">
        <f t="shared" si="5"/>
        <v xml:space="preserve"> </v>
      </c>
    </row>
    <row r="65" spans="1:13" x14ac:dyDescent="0.15">
      <c r="A65" s="6">
        <v>59</v>
      </c>
      <c r="B65" s="13"/>
      <c r="C65" s="13"/>
      <c r="D65" s="26"/>
      <c r="E65" s="27" t="s">
        <v>5</v>
      </c>
      <c r="F65" s="28" t="str">
        <f t="shared" si="0"/>
        <v xml:space="preserve"> </v>
      </c>
      <c r="G65" s="28" t="str">
        <f t="shared" si="1"/>
        <v xml:space="preserve"> </v>
      </c>
      <c r="H65" s="28" t="str">
        <f t="shared" si="2"/>
        <v xml:space="preserve"> </v>
      </c>
      <c r="I65" s="27"/>
      <c r="J65" s="27"/>
      <c r="K65" s="37" t="str">
        <f t="shared" si="3"/>
        <v xml:space="preserve"> </v>
      </c>
      <c r="L65" s="38" t="str">
        <f t="shared" si="4"/>
        <v/>
      </c>
      <c r="M65" s="24" t="str">
        <f t="shared" si="5"/>
        <v xml:space="preserve"> </v>
      </c>
    </row>
    <row r="66" spans="1:13" x14ac:dyDescent="0.15">
      <c r="A66" s="6">
        <v>60</v>
      </c>
      <c r="B66" s="13"/>
      <c r="C66" s="13"/>
      <c r="D66" s="26"/>
      <c r="E66" s="27" t="s">
        <v>5</v>
      </c>
      <c r="F66" s="28" t="str">
        <f t="shared" si="0"/>
        <v xml:space="preserve"> </v>
      </c>
      <c r="G66" s="28" t="str">
        <f t="shared" si="1"/>
        <v xml:space="preserve"> </v>
      </c>
      <c r="H66" s="28" t="str">
        <f t="shared" si="2"/>
        <v xml:space="preserve"> </v>
      </c>
      <c r="I66" s="27"/>
      <c r="J66" s="27"/>
      <c r="K66" s="37" t="str">
        <f t="shared" si="3"/>
        <v xml:space="preserve"> </v>
      </c>
      <c r="L66" s="38" t="str">
        <f t="shared" si="4"/>
        <v/>
      </c>
      <c r="M66" s="24" t="str">
        <f t="shared" si="5"/>
        <v xml:space="preserve"> </v>
      </c>
    </row>
    <row r="67" spans="1:13" x14ac:dyDescent="0.15">
      <c r="A67" s="6">
        <v>61</v>
      </c>
      <c r="B67" s="13"/>
      <c r="C67" s="13"/>
      <c r="D67" s="26"/>
      <c r="E67" s="27" t="s">
        <v>5</v>
      </c>
      <c r="F67" s="28" t="str">
        <f t="shared" si="0"/>
        <v xml:space="preserve"> </v>
      </c>
      <c r="G67" s="28" t="str">
        <f t="shared" si="1"/>
        <v xml:space="preserve"> </v>
      </c>
      <c r="H67" s="28" t="str">
        <f t="shared" si="2"/>
        <v xml:space="preserve"> </v>
      </c>
      <c r="I67" s="27"/>
      <c r="J67" s="27"/>
      <c r="K67" s="37" t="str">
        <f t="shared" si="3"/>
        <v xml:space="preserve"> </v>
      </c>
      <c r="L67" s="38" t="str">
        <f t="shared" si="4"/>
        <v/>
      </c>
      <c r="M67" s="24" t="str">
        <f t="shared" si="5"/>
        <v xml:space="preserve"> </v>
      </c>
    </row>
    <row r="68" spans="1:13" x14ac:dyDescent="0.15">
      <c r="A68" s="6">
        <v>62</v>
      </c>
      <c r="B68" s="13"/>
      <c r="C68" s="13"/>
      <c r="D68" s="26"/>
      <c r="E68" s="27" t="s">
        <v>5</v>
      </c>
      <c r="F68" s="28" t="str">
        <f t="shared" si="0"/>
        <v xml:space="preserve"> </v>
      </c>
      <c r="G68" s="28" t="str">
        <f t="shared" si="1"/>
        <v xml:space="preserve"> </v>
      </c>
      <c r="H68" s="28" t="str">
        <f t="shared" si="2"/>
        <v xml:space="preserve"> </v>
      </c>
      <c r="I68" s="27"/>
      <c r="J68" s="27"/>
      <c r="K68" s="37" t="str">
        <f t="shared" si="3"/>
        <v xml:space="preserve"> </v>
      </c>
      <c r="L68" s="38" t="str">
        <f t="shared" si="4"/>
        <v/>
      </c>
      <c r="M68" s="24" t="str">
        <f t="shared" si="5"/>
        <v xml:space="preserve"> </v>
      </c>
    </row>
    <row r="69" spans="1:13" x14ac:dyDescent="0.15">
      <c r="A69" s="6">
        <v>63</v>
      </c>
      <c r="B69" s="13"/>
      <c r="C69" s="13"/>
      <c r="D69" s="26"/>
      <c r="E69" s="27" t="s">
        <v>5</v>
      </c>
      <c r="F69" s="28" t="str">
        <f t="shared" si="0"/>
        <v xml:space="preserve"> </v>
      </c>
      <c r="G69" s="28" t="str">
        <f t="shared" si="1"/>
        <v xml:space="preserve"> </v>
      </c>
      <c r="H69" s="28" t="str">
        <f t="shared" si="2"/>
        <v xml:space="preserve"> </v>
      </c>
      <c r="I69" s="27"/>
      <c r="J69" s="27"/>
      <c r="K69" s="37" t="str">
        <f t="shared" si="3"/>
        <v xml:space="preserve"> </v>
      </c>
      <c r="L69" s="38" t="str">
        <f t="shared" si="4"/>
        <v/>
      </c>
      <c r="M69" s="24" t="str">
        <f t="shared" si="5"/>
        <v xml:space="preserve"> </v>
      </c>
    </row>
    <row r="70" spans="1:13" x14ac:dyDescent="0.15">
      <c r="A70" s="6">
        <v>64</v>
      </c>
      <c r="B70" s="13"/>
      <c r="C70" s="13"/>
      <c r="D70" s="26"/>
      <c r="E70" s="27" t="s">
        <v>5</v>
      </c>
      <c r="F70" s="28" t="str">
        <f t="shared" si="0"/>
        <v xml:space="preserve"> </v>
      </c>
      <c r="G70" s="28" t="str">
        <f t="shared" si="1"/>
        <v xml:space="preserve"> </v>
      </c>
      <c r="H70" s="28" t="str">
        <f t="shared" si="2"/>
        <v xml:space="preserve"> </v>
      </c>
      <c r="I70" s="27"/>
      <c r="J70" s="27"/>
      <c r="K70" s="37" t="str">
        <f t="shared" si="3"/>
        <v xml:space="preserve"> </v>
      </c>
      <c r="L70" s="38" t="str">
        <f t="shared" si="4"/>
        <v/>
      </c>
      <c r="M70" s="24" t="str">
        <f t="shared" si="5"/>
        <v xml:space="preserve"> </v>
      </c>
    </row>
    <row r="71" spans="1:13" x14ac:dyDescent="0.15">
      <c r="A71" s="6">
        <v>65</v>
      </c>
      <c r="B71" s="13"/>
      <c r="C71" s="13"/>
      <c r="D71" s="26"/>
      <c r="E71" s="27" t="s">
        <v>5</v>
      </c>
      <c r="F71" s="28" t="str">
        <f t="shared" si="0"/>
        <v xml:space="preserve"> </v>
      </c>
      <c r="G71" s="28" t="str">
        <f t="shared" si="1"/>
        <v xml:space="preserve"> </v>
      </c>
      <c r="H71" s="28" t="str">
        <f t="shared" si="2"/>
        <v xml:space="preserve"> </v>
      </c>
      <c r="I71" s="27"/>
      <c r="J71" s="27"/>
      <c r="K71" s="37" t="str">
        <f t="shared" si="3"/>
        <v xml:space="preserve"> </v>
      </c>
      <c r="L71" s="38" t="str">
        <f t="shared" si="4"/>
        <v/>
      </c>
      <c r="M71" s="24" t="str">
        <f t="shared" si="5"/>
        <v xml:space="preserve"> </v>
      </c>
    </row>
    <row r="72" spans="1:13" x14ac:dyDescent="0.15">
      <c r="A72" s="6">
        <v>66</v>
      </c>
      <c r="B72" s="13"/>
      <c r="C72" s="13"/>
      <c r="D72" s="26"/>
      <c r="E72" s="27" t="s">
        <v>5</v>
      </c>
      <c r="F72" s="28" t="str">
        <f t="shared" ref="F72:F135" si="6">IF(AND(E72="男性",OR(D72=1,D72=2)),61,IF(AND(E72="男性",OR(D72=3,D72=4,D72=5)),54.8,IF(AND(E72="女性",OR(D72=1,D72=2)),59.7,IF(AND(E72="女性",OR(D72=3,D72=4,D72=5)),52.2," "))))</f>
        <v xml:space="preserve"> </v>
      </c>
      <c r="G72" s="28" t="str">
        <f t="shared" ref="G72:G135" si="7">IF(OR(D72=1,D72=2),1.35,IF(OR(D72=3,D72=4,D72=5),1.45," "))</f>
        <v xml:space="preserve"> </v>
      </c>
      <c r="H72" s="28" t="str">
        <f t="shared" ref="H72:H135" si="8">IF(AND(E72="男性",OR(D72=1,D72=2)),20,IF(AND(E72="男性",OR(D72=3,D72=4,D72=5)),10,IF(AND(E72="女性",OR(D72=1,D72=2)),15,IF(AND(E72="女性",OR(D72=3,D72=4,D72=5)),10," "))))</f>
        <v xml:space="preserve"> </v>
      </c>
      <c r="I72" s="27"/>
      <c r="J72" s="27"/>
      <c r="K72" s="37" t="str">
        <f t="shared" ref="K72:K135" si="9">IF(J72&gt;0,(J72*F72*G72)+H72," ")</f>
        <v xml:space="preserve"> </v>
      </c>
      <c r="L72" s="38" t="str">
        <f t="shared" ref="L72:L135" si="10">IF(D72="","",ROUND(K72,-2))</f>
        <v/>
      </c>
      <c r="M72" s="24" t="str">
        <f t="shared" ref="M72:M135" si="11">IF(D72&gt;0,J72/I72^2*10^4," ")</f>
        <v xml:space="preserve"> </v>
      </c>
    </row>
    <row r="73" spans="1:13" x14ac:dyDescent="0.15">
      <c r="A73" s="6">
        <v>67</v>
      </c>
      <c r="B73" s="13"/>
      <c r="C73" s="13"/>
      <c r="D73" s="26"/>
      <c r="E73" s="27" t="s">
        <v>5</v>
      </c>
      <c r="F73" s="28" t="str">
        <f t="shared" si="6"/>
        <v xml:space="preserve"> </v>
      </c>
      <c r="G73" s="28" t="str">
        <f t="shared" si="7"/>
        <v xml:space="preserve"> </v>
      </c>
      <c r="H73" s="28" t="str">
        <f t="shared" si="8"/>
        <v xml:space="preserve"> </v>
      </c>
      <c r="I73" s="27"/>
      <c r="J73" s="27"/>
      <c r="K73" s="37" t="str">
        <f t="shared" si="9"/>
        <v xml:space="preserve"> </v>
      </c>
      <c r="L73" s="38" t="str">
        <f t="shared" si="10"/>
        <v/>
      </c>
      <c r="M73" s="24" t="str">
        <f t="shared" si="11"/>
        <v xml:space="preserve"> </v>
      </c>
    </row>
    <row r="74" spans="1:13" x14ac:dyDescent="0.15">
      <c r="A74" s="6">
        <v>68</v>
      </c>
      <c r="B74" s="13"/>
      <c r="C74" s="13"/>
      <c r="D74" s="26"/>
      <c r="E74" s="27" t="s">
        <v>5</v>
      </c>
      <c r="F74" s="28" t="str">
        <f t="shared" si="6"/>
        <v xml:space="preserve"> </v>
      </c>
      <c r="G74" s="28" t="str">
        <f t="shared" si="7"/>
        <v xml:space="preserve"> </v>
      </c>
      <c r="H74" s="28" t="str">
        <f t="shared" si="8"/>
        <v xml:space="preserve"> </v>
      </c>
      <c r="I74" s="27"/>
      <c r="J74" s="27"/>
      <c r="K74" s="37" t="str">
        <f t="shared" si="9"/>
        <v xml:space="preserve"> </v>
      </c>
      <c r="L74" s="38" t="str">
        <f t="shared" si="10"/>
        <v/>
      </c>
      <c r="M74" s="24" t="str">
        <f t="shared" si="11"/>
        <v xml:space="preserve"> </v>
      </c>
    </row>
    <row r="75" spans="1:13" x14ac:dyDescent="0.15">
      <c r="A75" s="6">
        <v>69</v>
      </c>
      <c r="B75" s="13"/>
      <c r="C75" s="13"/>
      <c r="D75" s="26"/>
      <c r="E75" s="27" t="s">
        <v>5</v>
      </c>
      <c r="F75" s="28" t="str">
        <f t="shared" si="6"/>
        <v xml:space="preserve"> </v>
      </c>
      <c r="G75" s="28" t="str">
        <f t="shared" si="7"/>
        <v xml:space="preserve"> </v>
      </c>
      <c r="H75" s="28" t="str">
        <f t="shared" si="8"/>
        <v xml:space="preserve"> </v>
      </c>
      <c r="I75" s="27"/>
      <c r="J75" s="27"/>
      <c r="K75" s="37" t="str">
        <f t="shared" si="9"/>
        <v xml:space="preserve"> </v>
      </c>
      <c r="L75" s="38" t="str">
        <f t="shared" si="10"/>
        <v/>
      </c>
      <c r="M75" s="24" t="str">
        <f t="shared" si="11"/>
        <v xml:space="preserve"> </v>
      </c>
    </row>
    <row r="76" spans="1:13" x14ac:dyDescent="0.15">
      <c r="A76" s="6">
        <v>70</v>
      </c>
      <c r="B76" s="13"/>
      <c r="C76" s="13"/>
      <c r="D76" s="26"/>
      <c r="E76" s="27" t="s">
        <v>5</v>
      </c>
      <c r="F76" s="28" t="str">
        <f t="shared" si="6"/>
        <v xml:space="preserve"> </v>
      </c>
      <c r="G76" s="28" t="str">
        <f t="shared" si="7"/>
        <v xml:space="preserve"> </v>
      </c>
      <c r="H76" s="28" t="str">
        <f t="shared" si="8"/>
        <v xml:space="preserve"> </v>
      </c>
      <c r="I76" s="27"/>
      <c r="J76" s="27"/>
      <c r="K76" s="37" t="str">
        <f t="shared" si="9"/>
        <v xml:space="preserve"> </v>
      </c>
      <c r="L76" s="38" t="str">
        <f t="shared" si="10"/>
        <v/>
      </c>
      <c r="M76" s="24" t="str">
        <f t="shared" si="11"/>
        <v xml:space="preserve"> </v>
      </c>
    </row>
    <row r="77" spans="1:13" x14ac:dyDescent="0.15">
      <c r="A77" s="6">
        <v>71</v>
      </c>
      <c r="B77" s="13"/>
      <c r="C77" s="13"/>
      <c r="D77" s="26"/>
      <c r="E77" s="27" t="s">
        <v>5</v>
      </c>
      <c r="F77" s="28" t="str">
        <f t="shared" si="6"/>
        <v xml:space="preserve"> </v>
      </c>
      <c r="G77" s="28" t="str">
        <f t="shared" si="7"/>
        <v xml:space="preserve"> </v>
      </c>
      <c r="H77" s="28" t="str">
        <f t="shared" si="8"/>
        <v xml:space="preserve"> </v>
      </c>
      <c r="I77" s="27"/>
      <c r="J77" s="27"/>
      <c r="K77" s="37" t="str">
        <f t="shared" si="9"/>
        <v xml:space="preserve"> </v>
      </c>
      <c r="L77" s="38" t="str">
        <f t="shared" si="10"/>
        <v/>
      </c>
      <c r="M77" s="24" t="str">
        <f t="shared" si="11"/>
        <v xml:space="preserve"> </v>
      </c>
    </row>
    <row r="78" spans="1:13" x14ac:dyDescent="0.15">
      <c r="A78" s="6">
        <v>72</v>
      </c>
      <c r="B78" s="13"/>
      <c r="C78" s="13"/>
      <c r="D78" s="26"/>
      <c r="E78" s="27" t="s">
        <v>5</v>
      </c>
      <c r="F78" s="28" t="str">
        <f t="shared" si="6"/>
        <v xml:space="preserve"> </v>
      </c>
      <c r="G78" s="28" t="str">
        <f t="shared" si="7"/>
        <v xml:space="preserve"> </v>
      </c>
      <c r="H78" s="28" t="str">
        <f t="shared" si="8"/>
        <v xml:space="preserve"> </v>
      </c>
      <c r="I78" s="27"/>
      <c r="J78" s="27"/>
      <c r="K78" s="37" t="str">
        <f t="shared" si="9"/>
        <v xml:space="preserve"> </v>
      </c>
      <c r="L78" s="38" t="str">
        <f t="shared" si="10"/>
        <v/>
      </c>
      <c r="M78" s="24" t="str">
        <f t="shared" si="11"/>
        <v xml:space="preserve"> </v>
      </c>
    </row>
    <row r="79" spans="1:13" x14ac:dyDescent="0.15">
      <c r="A79" s="6">
        <v>73</v>
      </c>
      <c r="B79" s="13"/>
      <c r="C79" s="13"/>
      <c r="D79" s="26"/>
      <c r="E79" s="27" t="s">
        <v>5</v>
      </c>
      <c r="F79" s="28" t="str">
        <f t="shared" si="6"/>
        <v xml:space="preserve"> </v>
      </c>
      <c r="G79" s="28" t="str">
        <f t="shared" si="7"/>
        <v xml:space="preserve"> </v>
      </c>
      <c r="H79" s="28" t="str">
        <f t="shared" si="8"/>
        <v xml:space="preserve"> </v>
      </c>
      <c r="I79" s="27"/>
      <c r="J79" s="27"/>
      <c r="K79" s="37" t="str">
        <f t="shared" si="9"/>
        <v xml:space="preserve"> </v>
      </c>
      <c r="L79" s="38" t="str">
        <f t="shared" si="10"/>
        <v/>
      </c>
      <c r="M79" s="24" t="str">
        <f t="shared" si="11"/>
        <v xml:space="preserve"> </v>
      </c>
    </row>
    <row r="80" spans="1:13" x14ac:dyDescent="0.15">
      <c r="A80" s="6">
        <v>74</v>
      </c>
      <c r="B80" s="13"/>
      <c r="C80" s="13"/>
      <c r="D80" s="26"/>
      <c r="E80" s="27" t="s">
        <v>5</v>
      </c>
      <c r="F80" s="28" t="str">
        <f t="shared" si="6"/>
        <v xml:space="preserve"> </v>
      </c>
      <c r="G80" s="28" t="str">
        <f t="shared" si="7"/>
        <v xml:space="preserve"> </v>
      </c>
      <c r="H80" s="28" t="str">
        <f t="shared" si="8"/>
        <v xml:space="preserve"> </v>
      </c>
      <c r="I80" s="27"/>
      <c r="J80" s="27"/>
      <c r="K80" s="37" t="str">
        <f t="shared" si="9"/>
        <v xml:space="preserve"> </v>
      </c>
      <c r="L80" s="38" t="str">
        <f t="shared" si="10"/>
        <v/>
      </c>
      <c r="M80" s="24" t="str">
        <f t="shared" si="11"/>
        <v xml:space="preserve"> </v>
      </c>
    </row>
    <row r="81" spans="1:13" x14ac:dyDescent="0.15">
      <c r="A81" s="6">
        <v>75</v>
      </c>
      <c r="B81" s="13"/>
      <c r="C81" s="13"/>
      <c r="D81" s="26"/>
      <c r="E81" s="27" t="s">
        <v>5</v>
      </c>
      <c r="F81" s="28" t="str">
        <f t="shared" si="6"/>
        <v xml:space="preserve"> </v>
      </c>
      <c r="G81" s="28" t="str">
        <f t="shared" si="7"/>
        <v xml:space="preserve"> </v>
      </c>
      <c r="H81" s="28" t="str">
        <f t="shared" si="8"/>
        <v xml:space="preserve"> </v>
      </c>
      <c r="I81" s="27"/>
      <c r="J81" s="27"/>
      <c r="K81" s="37" t="str">
        <f t="shared" si="9"/>
        <v xml:space="preserve"> </v>
      </c>
      <c r="L81" s="38" t="str">
        <f t="shared" si="10"/>
        <v/>
      </c>
      <c r="M81" s="24" t="str">
        <f t="shared" si="11"/>
        <v xml:space="preserve"> </v>
      </c>
    </row>
    <row r="82" spans="1:13" x14ac:dyDescent="0.15">
      <c r="A82" s="6">
        <v>76</v>
      </c>
      <c r="B82" s="13"/>
      <c r="C82" s="13"/>
      <c r="D82" s="26"/>
      <c r="E82" s="27" t="s">
        <v>5</v>
      </c>
      <c r="F82" s="28" t="str">
        <f t="shared" si="6"/>
        <v xml:space="preserve"> </v>
      </c>
      <c r="G82" s="28" t="str">
        <f t="shared" si="7"/>
        <v xml:space="preserve"> </v>
      </c>
      <c r="H82" s="28" t="str">
        <f t="shared" si="8"/>
        <v xml:space="preserve"> </v>
      </c>
      <c r="I82" s="27"/>
      <c r="J82" s="27"/>
      <c r="K82" s="37" t="str">
        <f t="shared" si="9"/>
        <v xml:space="preserve"> </v>
      </c>
      <c r="L82" s="38" t="str">
        <f t="shared" si="10"/>
        <v/>
      </c>
      <c r="M82" s="24" t="str">
        <f t="shared" si="11"/>
        <v xml:space="preserve"> </v>
      </c>
    </row>
    <row r="83" spans="1:13" x14ac:dyDescent="0.15">
      <c r="A83" s="6">
        <v>77</v>
      </c>
      <c r="B83" s="13"/>
      <c r="C83" s="13"/>
      <c r="D83" s="26"/>
      <c r="E83" s="27" t="s">
        <v>5</v>
      </c>
      <c r="F83" s="28" t="str">
        <f t="shared" si="6"/>
        <v xml:space="preserve"> </v>
      </c>
      <c r="G83" s="28" t="str">
        <f t="shared" si="7"/>
        <v xml:space="preserve"> </v>
      </c>
      <c r="H83" s="28" t="str">
        <f t="shared" si="8"/>
        <v xml:space="preserve"> </v>
      </c>
      <c r="I83" s="27"/>
      <c r="J83" s="27"/>
      <c r="K83" s="37" t="str">
        <f t="shared" si="9"/>
        <v xml:space="preserve"> </v>
      </c>
      <c r="L83" s="38" t="str">
        <f t="shared" si="10"/>
        <v/>
      </c>
      <c r="M83" s="24" t="str">
        <f t="shared" si="11"/>
        <v xml:space="preserve"> </v>
      </c>
    </row>
    <row r="84" spans="1:13" x14ac:dyDescent="0.15">
      <c r="A84" s="6">
        <v>78</v>
      </c>
      <c r="B84" s="13"/>
      <c r="C84" s="13"/>
      <c r="D84" s="26"/>
      <c r="E84" s="27" t="s">
        <v>5</v>
      </c>
      <c r="F84" s="28" t="str">
        <f t="shared" si="6"/>
        <v xml:space="preserve"> </v>
      </c>
      <c r="G84" s="28" t="str">
        <f t="shared" si="7"/>
        <v xml:space="preserve"> </v>
      </c>
      <c r="H84" s="28" t="str">
        <f t="shared" si="8"/>
        <v xml:space="preserve"> </v>
      </c>
      <c r="I84" s="27"/>
      <c r="J84" s="27"/>
      <c r="K84" s="37" t="str">
        <f t="shared" si="9"/>
        <v xml:space="preserve"> </v>
      </c>
      <c r="L84" s="38" t="str">
        <f t="shared" si="10"/>
        <v/>
      </c>
      <c r="M84" s="24" t="str">
        <f t="shared" si="11"/>
        <v xml:space="preserve"> </v>
      </c>
    </row>
    <row r="85" spans="1:13" x14ac:dyDescent="0.15">
      <c r="A85" s="6">
        <v>79</v>
      </c>
      <c r="B85" s="13"/>
      <c r="C85" s="13"/>
      <c r="D85" s="26"/>
      <c r="E85" s="27" t="s">
        <v>5</v>
      </c>
      <c r="F85" s="28" t="str">
        <f t="shared" si="6"/>
        <v xml:space="preserve"> </v>
      </c>
      <c r="G85" s="28" t="str">
        <f t="shared" si="7"/>
        <v xml:space="preserve"> </v>
      </c>
      <c r="H85" s="28" t="str">
        <f t="shared" si="8"/>
        <v xml:space="preserve"> </v>
      </c>
      <c r="I85" s="27"/>
      <c r="J85" s="27"/>
      <c r="K85" s="37" t="str">
        <f t="shared" si="9"/>
        <v xml:space="preserve"> </v>
      </c>
      <c r="L85" s="38" t="str">
        <f t="shared" si="10"/>
        <v/>
      </c>
      <c r="M85" s="24" t="str">
        <f t="shared" si="11"/>
        <v xml:space="preserve"> </v>
      </c>
    </row>
    <row r="86" spans="1:13" x14ac:dyDescent="0.15">
      <c r="A86" s="6">
        <v>80</v>
      </c>
      <c r="B86" s="13"/>
      <c r="C86" s="13"/>
      <c r="D86" s="26"/>
      <c r="E86" s="27" t="s">
        <v>5</v>
      </c>
      <c r="F86" s="28" t="str">
        <f t="shared" si="6"/>
        <v xml:space="preserve"> </v>
      </c>
      <c r="G86" s="28" t="str">
        <f t="shared" si="7"/>
        <v xml:space="preserve"> </v>
      </c>
      <c r="H86" s="28" t="str">
        <f t="shared" si="8"/>
        <v xml:space="preserve"> </v>
      </c>
      <c r="I86" s="27"/>
      <c r="J86" s="27"/>
      <c r="K86" s="37" t="str">
        <f t="shared" si="9"/>
        <v xml:space="preserve"> </v>
      </c>
      <c r="L86" s="38" t="str">
        <f t="shared" si="10"/>
        <v/>
      </c>
      <c r="M86" s="24" t="str">
        <f t="shared" si="11"/>
        <v xml:space="preserve"> </v>
      </c>
    </row>
    <row r="87" spans="1:13" x14ac:dyDescent="0.15">
      <c r="A87" s="6">
        <v>81</v>
      </c>
      <c r="B87" s="13"/>
      <c r="C87" s="13"/>
      <c r="D87" s="26"/>
      <c r="E87" s="27" t="s">
        <v>5</v>
      </c>
      <c r="F87" s="28" t="str">
        <f t="shared" si="6"/>
        <v xml:space="preserve"> </v>
      </c>
      <c r="G87" s="28" t="str">
        <f t="shared" si="7"/>
        <v xml:space="preserve"> </v>
      </c>
      <c r="H87" s="28" t="str">
        <f t="shared" si="8"/>
        <v xml:space="preserve"> </v>
      </c>
      <c r="I87" s="27"/>
      <c r="J87" s="27"/>
      <c r="K87" s="37" t="str">
        <f t="shared" si="9"/>
        <v xml:space="preserve"> </v>
      </c>
      <c r="L87" s="38" t="str">
        <f t="shared" si="10"/>
        <v/>
      </c>
      <c r="M87" s="24" t="str">
        <f t="shared" si="11"/>
        <v xml:space="preserve"> </v>
      </c>
    </row>
    <row r="88" spans="1:13" x14ac:dyDescent="0.15">
      <c r="A88" s="6">
        <v>82</v>
      </c>
      <c r="B88" s="13"/>
      <c r="C88" s="13"/>
      <c r="D88" s="26"/>
      <c r="E88" s="27" t="s">
        <v>5</v>
      </c>
      <c r="F88" s="28" t="str">
        <f t="shared" si="6"/>
        <v xml:space="preserve"> </v>
      </c>
      <c r="G88" s="28" t="str">
        <f t="shared" si="7"/>
        <v xml:space="preserve"> </v>
      </c>
      <c r="H88" s="28" t="str">
        <f t="shared" si="8"/>
        <v xml:space="preserve"> </v>
      </c>
      <c r="I88" s="27"/>
      <c r="J88" s="27"/>
      <c r="K88" s="37" t="str">
        <f t="shared" si="9"/>
        <v xml:space="preserve"> </v>
      </c>
      <c r="L88" s="38" t="str">
        <f t="shared" si="10"/>
        <v/>
      </c>
      <c r="M88" s="24" t="str">
        <f t="shared" si="11"/>
        <v xml:space="preserve"> </v>
      </c>
    </row>
    <row r="89" spans="1:13" x14ac:dyDescent="0.15">
      <c r="A89" s="6">
        <v>83</v>
      </c>
      <c r="B89" s="13"/>
      <c r="C89" s="13"/>
      <c r="D89" s="26"/>
      <c r="E89" s="27" t="s">
        <v>5</v>
      </c>
      <c r="F89" s="28" t="str">
        <f t="shared" si="6"/>
        <v xml:space="preserve"> </v>
      </c>
      <c r="G89" s="28" t="str">
        <f t="shared" si="7"/>
        <v xml:space="preserve"> </v>
      </c>
      <c r="H89" s="28" t="str">
        <f t="shared" si="8"/>
        <v xml:space="preserve"> </v>
      </c>
      <c r="I89" s="27"/>
      <c r="J89" s="27"/>
      <c r="K89" s="37" t="str">
        <f t="shared" si="9"/>
        <v xml:space="preserve"> </v>
      </c>
      <c r="L89" s="38" t="str">
        <f t="shared" si="10"/>
        <v/>
      </c>
      <c r="M89" s="24" t="str">
        <f t="shared" si="11"/>
        <v xml:space="preserve"> </v>
      </c>
    </row>
    <row r="90" spans="1:13" x14ac:dyDescent="0.15">
      <c r="A90" s="6">
        <v>84</v>
      </c>
      <c r="B90" s="13"/>
      <c r="C90" s="13"/>
      <c r="D90" s="26"/>
      <c r="E90" s="27" t="s">
        <v>5</v>
      </c>
      <c r="F90" s="28" t="str">
        <f t="shared" si="6"/>
        <v xml:space="preserve"> </v>
      </c>
      <c r="G90" s="28" t="str">
        <f t="shared" si="7"/>
        <v xml:space="preserve"> </v>
      </c>
      <c r="H90" s="28" t="str">
        <f t="shared" si="8"/>
        <v xml:space="preserve"> </v>
      </c>
      <c r="I90" s="27"/>
      <c r="J90" s="27"/>
      <c r="K90" s="37" t="str">
        <f t="shared" si="9"/>
        <v xml:space="preserve"> </v>
      </c>
      <c r="L90" s="38" t="str">
        <f t="shared" si="10"/>
        <v/>
      </c>
      <c r="M90" s="24" t="str">
        <f t="shared" si="11"/>
        <v xml:space="preserve"> </v>
      </c>
    </row>
    <row r="91" spans="1:13" x14ac:dyDescent="0.15">
      <c r="A91" s="6">
        <v>85</v>
      </c>
      <c r="B91" s="13"/>
      <c r="C91" s="13"/>
      <c r="D91" s="26"/>
      <c r="E91" s="27" t="s">
        <v>5</v>
      </c>
      <c r="F91" s="28" t="str">
        <f t="shared" si="6"/>
        <v xml:space="preserve"> </v>
      </c>
      <c r="G91" s="28" t="str">
        <f t="shared" si="7"/>
        <v xml:space="preserve"> </v>
      </c>
      <c r="H91" s="28" t="str">
        <f t="shared" si="8"/>
        <v xml:space="preserve"> </v>
      </c>
      <c r="I91" s="27"/>
      <c r="J91" s="27"/>
      <c r="K91" s="37" t="str">
        <f t="shared" si="9"/>
        <v xml:space="preserve"> </v>
      </c>
      <c r="L91" s="38" t="str">
        <f t="shared" si="10"/>
        <v/>
      </c>
      <c r="M91" s="24" t="str">
        <f t="shared" si="11"/>
        <v xml:space="preserve"> </v>
      </c>
    </row>
    <row r="92" spans="1:13" x14ac:dyDescent="0.15">
      <c r="A92" s="6">
        <v>86</v>
      </c>
      <c r="B92" s="13"/>
      <c r="C92" s="13"/>
      <c r="D92" s="26"/>
      <c r="E92" s="27" t="s">
        <v>5</v>
      </c>
      <c r="F92" s="28" t="str">
        <f t="shared" si="6"/>
        <v xml:space="preserve"> </v>
      </c>
      <c r="G92" s="28" t="str">
        <f t="shared" si="7"/>
        <v xml:space="preserve"> </v>
      </c>
      <c r="H92" s="28" t="str">
        <f t="shared" si="8"/>
        <v xml:space="preserve"> </v>
      </c>
      <c r="I92" s="27"/>
      <c r="J92" s="27"/>
      <c r="K92" s="37" t="str">
        <f t="shared" si="9"/>
        <v xml:space="preserve"> </v>
      </c>
      <c r="L92" s="38" t="str">
        <f t="shared" si="10"/>
        <v/>
      </c>
      <c r="M92" s="24" t="str">
        <f t="shared" si="11"/>
        <v xml:space="preserve"> </v>
      </c>
    </row>
    <row r="93" spans="1:13" x14ac:dyDescent="0.15">
      <c r="A93" s="6">
        <v>87</v>
      </c>
      <c r="B93" s="13"/>
      <c r="C93" s="13"/>
      <c r="D93" s="26"/>
      <c r="E93" s="27" t="s">
        <v>5</v>
      </c>
      <c r="F93" s="28" t="str">
        <f t="shared" si="6"/>
        <v xml:space="preserve"> </v>
      </c>
      <c r="G93" s="28" t="str">
        <f t="shared" si="7"/>
        <v xml:space="preserve"> </v>
      </c>
      <c r="H93" s="28" t="str">
        <f t="shared" si="8"/>
        <v xml:space="preserve"> </v>
      </c>
      <c r="I93" s="27"/>
      <c r="J93" s="27"/>
      <c r="K93" s="37" t="str">
        <f t="shared" si="9"/>
        <v xml:space="preserve"> </v>
      </c>
      <c r="L93" s="38" t="str">
        <f t="shared" si="10"/>
        <v/>
      </c>
      <c r="M93" s="24" t="str">
        <f t="shared" si="11"/>
        <v xml:space="preserve"> </v>
      </c>
    </row>
    <row r="94" spans="1:13" x14ac:dyDescent="0.15">
      <c r="A94" s="6">
        <v>88</v>
      </c>
      <c r="B94" s="13"/>
      <c r="C94" s="13"/>
      <c r="D94" s="26"/>
      <c r="E94" s="27" t="s">
        <v>5</v>
      </c>
      <c r="F94" s="28" t="str">
        <f t="shared" si="6"/>
        <v xml:space="preserve"> </v>
      </c>
      <c r="G94" s="28" t="str">
        <f t="shared" si="7"/>
        <v xml:space="preserve"> </v>
      </c>
      <c r="H94" s="28" t="str">
        <f t="shared" si="8"/>
        <v xml:space="preserve"> </v>
      </c>
      <c r="I94" s="27"/>
      <c r="J94" s="27"/>
      <c r="K94" s="37" t="str">
        <f t="shared" si="9"/>
        <v xml:space="preserve"> </v>
      </c>
      <c r="L94" s="38" t="str">
        <f t="shared" si="10"/>
        <v/>
      </c>
      <c r="M94" s="24" t="str">
        <f t="shared" si="11"/>
        <v xml:space="preserve"> </v>
      </c>
    </row>
    <row r="95" spans="1:13" x14ac:dyDescent="0.15">
      <c r="A95" s="6">
        <v>89</v>
      </c>
      <c r="B95" s="13"/>
      <c r="C95" s="13"/>
      <c r="D95" s="26"/>
      <c r="E95" s="27" t="s">
        <v>5</v>
      </c>
      <c r="F95" s="28" t="str">
        <f t="shared" si="6"/>
        <v xml:space="preserve"> </v>
      </c>
      <c r="G95" s="28" t="str">
        <f t="shared" si="7"/>
        <v xml:space="preserve"> </v>
      </c>
      <c r="H95" s="28" t="str">
        <f t="shared" si="8"/>
        <v xml:space="preserve"> </v>
      </c>
      <c r="I95" s="27"/>
      <c r="J95" s="27"/>
      <c r="K95" s="37" t="str">
        <f t="shared" si="9"/>
        <v xml:space="preserve"> </v>
      </c>
      <c r="L95" s="38" t="str">
        <f t="shared" si="10"/>
        <v/>
      </c>
      <c r="M95" s="24" t="str">
        <f t="shared" si="11"/>
        <v xml:space="preserve"> </v>
      </c>
    </row>
    <row r="96" spans="1:13" x14ac:dyDescent="0.15">
      <c r="A96" s="6">
        <v>90</v>
      </c>
      <c r="B96" s="13"/>
      <c r="C96" s="13"/>
      <c r="D96" s="26"/>
      <c r="E96" s="27" t="s">
        <v>5</v>
      </c>
      <c r="F96" s="28" t="str">
        <f t="shared" si="6"/>
        <v xml:space="preserve"> </v>
      </c>
      <c r="G96" s="28" t="str">
        <f t="shared" si="7"/>
        <v xml:space="preserve"> </v>
      </c>
      <c r="H96" s="28" t="str">
        <f t="shared" si="8"/>
        <v xml:space="preserve"> </v>
      </c>
      <c r="I96" s="27"/>
      <c r="J96" s="27"/>
      <c r="K96" s="37" t="str">
        <f t="shared" si="9"/>
        <v xml:space="preserve"> </v>
      </c>
      <c r="L96" s="38" t="str">
        <f t="shared" si="10"/>
        <v/>
      </c>
      <c r="M96" s="24" t="str">
        <f t="shared" si="11"/>
        <v xml:space="preserve"> </v>
      </c>
    </row>
    <row r="97" spans="1:13" x14ac:dyDescent="0.15">
      <c r="A97" s="6">
        <v>91</v>
      </c>
      <c r="B97" s="13"/>
      <c r="C97" s="13"/>
      <c r="D97" s="26"/>
      <c r="E97" s="27" t="s">
        <v>5</v>
      </c>
      <c r="F97" s="28" t="str">
        <f t="shared" si="6"/>
        <v xml:space="preserve"> </v>
      </c>
      <c r="G97" s="28" t="str">
        <f t="shared" si="7"/>
        <v xml:space="preserve"> </v>
      </c>
      <c r="H97" s="28" t="str">
        <f t="shared" si="8"/>
        <v xml:space="preserve"> </v>
      </c>
      <c r="I97" s="27"/>
      <c r="J97" s="27"/>
      <c r="K97" s="37" t="str">
        <f t="shared" si="9"/>
        <v xml:space="preserve"> </v>
      </c>
      <c r="L97" s="38" t="str">
        <f t="shared" si="10"/>
        <v/>
      </c>
      <c r="M97" s="24" t="str">
        <f t="shared" si="11"/>
        <v xml:space="preserve"> </v>
      </c>
    </row>
    <row r="98" spans="1:13" x14ac:dyDescent="0.15">
      <c r="A98" s="6">
        <v>92</v>
      </c>
      <c r="B98" s="13"/>
      <c r="C98" s="13"/>
      <c r="D98" s="26"/>
      <c r="E98" s="27" t="s">
        <v>5</v>
      </c>
      <c r="F98" s="28" t="str">
        <f t="shared" si="6"/>
        <v xml:space="preserve"> </v>
      </c>
      <c r="G98" s="28" t="str">
        <f t="shared" si="7"/>
        <v xml:space="preserve"> </v>
      </c>
      <c r="H98" s="28" t="str">
        <f t="shared" si="8"/>
        <v xml:space="preserve"> </v>
      </c>
      <c r="I98" s="27"/>
      <c r="J98" s="27"/>
      <c r="K98" s="37" t="str">
        <f t="shared" si="9"/>
        <v xml:space="preserve"> </v>
      </c>
      <c r="L98" s="38" t="str">
        <f t="shared" si="10"/>
        <v/>
      </c>
      <c r="M98" s="24" t="str">
        <f t="shared" si="11"/>
        <v xml:space="preserve"> </v>
      </c>
    </row>
    <row r="99" spans="1:13" x14ac:dyDescent="0.15">
      <c r="A99" s="6">
        <v>93</v>
      </c>
      <c r="B99" s="13"/>
      <c r="C99" s="13"/>
      <c r="D99" s="26"/>
      <c r="E99" s="27" t="s">
        <v>5</v>
      </c>
      <c r="F99" s="28" t="str">
        <f t="shared" si="6"/>
        <v xml:space="preserve"> </v>
      </c>
      <c r="G99" s="28" t="str">
        <f t="shared" si="7"/>
        <v xml:space="preserve"> </v>
      </c>
      <c r="H99" s="28" t="str">
        <f t="shared" si="8"/>
        <v xml:space="preserve"> </v>
      </c>
      <c r="I99" s="27"/>
      <c r="J99" s="27"/>
      <c r="K99" s="37" t="str">
        <f t="shared" si="9"/>
        <v xml:space="preserve"> </v>
      </c>
      <c r="L99" s="38" t="str">
        <f t="shared" si="10"/>
        <v/>
      </c>
      <c r="M99" s="24" t="str">
        <f t="shared" si="11"/>
        <v xml:space="preserve"> </v>
      </c>
    </row>
    <row r="100" spans="1:13" x14ac:dyDescent="0.15">
      <c r="A100" s="6">
        <v>94</v>
      </c>
      <c r="B100" s="13"/>
      <c r="C100" s="13"/>
      <c r="D100" s="26"/>
      <c r="E100" s="27" t="s">
        <v>5</v>
      </c>
      <c r="F100" s="28" t="str">
        <f t="shared" si="6"/>
        <v xml:space="preserve"> </v>
      </c>
      <c r="G100" s="28" t="str">
        <f t="shared" si="7"/>
        <v xml:space="preserve"> </v>
      </c>
      <c r="H100" s="28" t="str">
        <f t="shared" si="8"/>
        <v xml:space="preserve"> </v>
      </c>
      <c r="I100" s="27"/>
      <c r="J100" s="27"/>
      <c r="K100" s="37" t="str">
        <f t="shared" si="9"/>
        <v xml:space="preserve"> </v>
      </c>
      <c r="L100" s="38" t="str">
        <f t="shared" si="10"/>
        <v/>
      </c>
      <c r="M100" s="24" t="str">
        <f t="shared" si="11"/>
        <v xml:space="preserve"> </v>
      </c>
    </row>
    <row r="101" spans="1:13" x14ac:dyDescent="0.15">
      <c r="A101" s="6">
        <v>95</v>
      </c>
      <c r="B101" s="13"/>
      <c r="C101" s="13"/>
      <c r="D101" s="26"/>
      <c r="E101" s="27" t="s">
        <v>5</v>
      </c>
      <c r="F101" s="28" t="str">
        <f t="shared" si="6"/>
        <v xml:space="preserve"> </v>
      </c>
      <c r="G101" s="28" t="str">
        <f t="shared" si="7"/>
        <v xml:space="preserve"> </v>
      </c>
      <c r="H101" s="28" t="str">
        <f t="shared" si="8"/>
        <v xml:space="preserve"> </v>
      </c>
      <c r="I101" s="27"/>
      <c r="J101" s="27"/>
      <c r="K101" s="37" t="str">
        <f t="shared" si="9"/>
        <v xml:space="preserve"> </v>
      </c>
      <c r="L101" s="38" t="str">
        <f t="shared" si="10"/>
        <v/>
      </c>
      <c r="M101" s="24" t="str">
        <f t="shared" si="11"/>
        <v xml:space="preserve"> </v>
      </c>
    </row>
    <row r="102" spans="1:13" x14ac:dyDescent="0.15">
      <c r="A102" s="6">
        <v>96</v>
      </c>
      <c r="B102" s="13"/>
      <c r="C102" s="13"/>
      <c r="D102" s="26"/>
      <c r="E102" s="27" t="s">
        <v>5</v>
      </c>
      <c r="F102" s="28" t="str">
        <f t="shared" si="6"/>
        <v xml:space="preserve"> </v>
      </c>
      <c r="G102" s="28" t="str">
        <f t="shared" si="7"/>
        <v xml:space="preserve"> </v>
      </c>
      <c r="H102" s="28" t="str">
        <f t="shared" si="8"/>
        <v xml:space="preserve"> </v>
      </c>
      <c r="I102" s="27"/>
      <c r="J102" s="27"/>
      <c r="K102" s="37" t="str">
        <f t="shared" si="9"/>
        <v xml:space="preserve"> </v>
      </c>
      <c r="L102" s="38" t="str">
        <f t="shared" si="10"/>
        <v/>
      </c>
      <c r="M102" s="24" t="str">
        <f t="shared" si="11"/>
        <v xml:space="preserve"> </v>
      </c>
    </row>
    <row r="103" spans="1:13" x14ac:dyDescent="0.15">
      <c r="A103" s="6">
        <v>97</v>
      </c>
      <c r="B103" s="13"/>
      <c r="C103" s="13"/>
      <c r="D103" s="26"/>
      <c r="E103" s="27" t="s">
        <v>5</v>
      </c>
      <c r="F103" s="28" t="str">
        <f t="shared" si="6"/>
        <v xml:space="preserve"> </v>
      </c>
      <c r="G103" s="28" t="str">
        <f t="shared" si="7"/>
        <v xml:space="preserve"> </v>
      </c>
      <c r="H103" s="28" t="str">
        <f t="shared" si="8"/>
        <v xml:space="preserve"> </v>
      </c>
      <c r="I103" s="27"/>
      <c r="J103" s="27"/>
      <c r="K103" s="37" t="str">
        <f t="shared" si="9"/>
        <v xml:space="preserve"> </v>
      </c>
      <c r="L103" s="38" t="str">
        <f t="shared" si="10"/>
        <v/>
      </c>
      <c r="M103" s="24" t="str">
        <f t="shared" si="11"/>
        <v xml:space="preserve"> </v>
      </c>
    </row>
    <row r="104" spans="1:13" x14ac:dyDescent="0.15">
      <c r="A104" s="6">
        <v>98</v>
      </c>
      <c r="B104" s="13"/>
      <c r="C104" s="13"/>
      <c r="D104" s="26"/>
      <c r="E104" s="27" t="s">
        <v>5</v>
      </c>
      <c r="F104" s="28" t="str">
        <f t="shared" si="6"/>
        <v xml:space="preserve"> </v>
      </c>
      <c r="G104" s="28" t="str">
        <f t="shared" si="7"/>
        <v xml:space="preserve"> </v>
      </c>
      <c r="H104" s="28" t="str">
        <f t="shared" si="8"/>
        <v xml:space="preserve"> </v>
      </c>
      <c r="I104" s="27"/>
      <c r="J104" s="27"/>
      <c r="K104" s="37" t="str">
        <f t="shared" si="9"/>
        <v xml:space="preserve"> </v>
      </c>
      <c r="L104" s="38" t="str">
        <f t="shared" si="10"/>
        <v/>
      </c>
      <c r="M104" s="24" t="str">
        <f t="shared" si="11"/>
        <v xml:space="preserve"> </v>
      </c>
    </row>
    <row r="105" spans="1:13" x14ac:dyDescent="0.15">
      <c r="A105" s="6">
        <v>99</v>
      </c>
      <c r="B105" s="13"/>
      <c r="C105" s="13"/>
      <c r="D105" s="26"/>
      <c r="E105" s="27" t="s">
        <v>5</v>
      </c>
      <c r="F105" s="28" t="str">
        <f t="shared" si="6"/>
        <v xml:space="preserve"> </v>
      </c>
      <c r="G105" s="28" t="str">
        <f t="shared" si="7"/>
        <v xml:space="preserve"> </v>
      </c>
      <c r="H105" s="28" t="str">
        <f t="shared" si="8"/>
        <v xml:space="preserve"> </v>
      </c>
      <c r="I105" s="27"/>
      <c r="J105" s="27"/>
      <c r="K105" s="37" t="str">
        <f t="shared" si="9"/>
        <v xml:space="preserve"> </v>
      </c>
      <c r="L105" s="38" t="str">
        <f t="shared" si="10"/>
        <v/>
      </c>
      <c r="M105" s="24" t="str">
        <f t="shared" si="11"/>
        <v xml:space="preserve"> </v>
      </c>
    </row>
    <row r="106" spans="1:13" x14ac:dyDescent="0.15">
      <c r="A106" s="6">
        <v>100</v>
      </c>
      <c r="B106" s="13"/>
      <c r="C106" s="13"/>
      <c r="D106" s="26"/>
      <c r="E106" s="27" t="s">
        <v>5</v>
      </c>
      <c r="F106" s="28" t="str">
        <f t="shared" si="6"/>
        <v xml:space="preserve"> </v>
      </c>
      <c r="G106" s="28" t="str">
        <f t="shared" si="7"/>
        <v xml:space="preserve"> </v>
      </c>
      <c r="H106" s="28" t="str">
        <f t="shared" si="8"/>
        <v xml:space="preserve"> </v>
      </c>
      <c r="I106" s="27"/>
      <c r="J106" s="27"/>
      <c r="K106" s="37" t="str">
        <f t="shared" si="9"/>
        <v xml:space="preserve"> </v>
      </c>
      <c r="L106" s="38" t="str">
        <f t="shared" si="10"/>
        <v/>
      </c>
      <c r="M106" s="24" t="str">
        <f t="shared" si="11"/>
        <v xml:space="preserve"> </v>
      </c>
    </row>
    <row r="107" spans="1:13" x14ac:dyDescent="0.15">
      <c r="A107" s="6">
        <v>101</v>
      </c>
      <c r="B107" s="13"/>
      <c r="C107" s="13"/>
      <c r="D107" s="26"/>
      <c r="E107" s="27" t="s">
        <v>5</v>
      </c>
      <c r="F107" s="28" t="str">
        <f t="shared" si="6"/>
        <v xml:space="preserve"> </v>
      </c>
      <c r="G107" s="28" t="str">
        <f t="shared" si="7"/>
        <v xml:space="preserve"> </v>
      </c>
      <c r="H107" s="28" t="str">
        <f t="shared" si="8"/>
        <v xml:space="preserve"> </v>
      </c>
      <c r="I107" s="27"/>
      <c r="J107" s="27"/>
      <c r="K107" s="37" t="str">
        <f t="shared" si="9"/>
        <v xml:space="preserve"> </v>
      </c>
      <c r="L107" s="38" t="str">
        <f t="shared" si="10"/>
        <v/>
      </c>
      <c r="M107" s="24" t="str">
        <f t="shared" si="11"/>
        <v xml:space="preserve"> </v>
      </c>
    </row>
    <row r="108" spans="1:13" x14ac:dyDescent="0.15">
      <c r="A108" s="6">
        <v>102</v>
      </c>
      <c r="B108" s="13"/>
      <c r="C108" s="13"/>
      <c r="D108" s="26"/>
      <c r="E108" s="27" t="s">
        <v>5</v>
      </c>
      <c r="F108" s="28" t="str">
        <f t="shared" si="6"/>
        <v xml:space="preserve"> </v>
      </c>
      <c r="G108" s="28" t="str">
        <f t="shared" si="7"/>
        <v xml:space="preserve"> </v>
      </c>
      <c r="H108" s="28" t="str">
        <f t="shared" si="8"/>
        <v xml:space="preserve"> </v>
      </c>
      <c r="I108" s="27"/>
      <c r="J108" s="27"/>
      <c r="K108" s="37" t="str">
        <f t="shared" si="9"/>
        <v xml:space="preserve"> </v>
      </c>
      <c r="L108" s="38" t="str">
        <f t="shared" si="10"/>
        <v/>
      </c>
      <c r="M108" s="24" t="str">
        <f t="shared" si="11"/>
        <v xml:space="preserve"> </v>
      </c>
    </row>
    <row r="109" spans="1:13" x14ac:dyDescent="0.15">
      <c r="A109" s="6">
        <v>103</v>
      </c>
      <c r="B109" s="13"/>
      <c r="C109" s="13"/>
      <c r="D109" s="26"/>
      <c r="E109" s="27" t="s">
        <v>5</v>
      </c>
      <c r="F109" s="28" t="str">
        <f t="shared" si="6"/>
        <v xml:space="preserve"> </v>
      </c>
      <c r="G109" s="28" t="str">
        <f t="shared" si="7"/>
        <v xml:space="preserve"> </v>
      </c>
      <c r="H109" s="28" t="str">
        <f t="shared" si="8"/>
        <v xml:space="preserve"> </v>
      </c>
      <c r="I109" s="27"/>
      <c r="J109" s="27"/>
      <c r="K109" s="37" t="str">
        <f t="shared" si="9"/>
        <v xml:space="preserve"> </v>
      </c>
      <c r="L109" s="38" t="str">
        <f t="shared" si="10"/>
        <v/>
      </c>
      <c r="M109" s="24" t="str">
        <f t="shared" si="11"/>
        <v xml:space="preserve"> </v>
      </c>
    </row>
    <row r="110" spans="1:13" x14ac:dyDescent="0.15">
      <c r="A110" s="6">
        <v>104</v>
      </c>
      <c r="B110" s="13"/>
      <c r="C110" s="13"/>
      <c r="D110" s="26"/>
      <c r="E110" s="27" t="s">
        <v>5</v>
      </c>
      <c r="F110" s="28" t="str">
        <f t="shared" si="6"/>
        <v xml:space="preserve"> </v>
      </c>
      <c r="G110" s="28" t="str">
        <f t="shared" si="7"/>
        <v xml:space="preserve"> </v>
      </c>
      <c r="H110" s="28" t="str">
        <f t="shared" si="8"/>
        <v xml:space="preserve"> </v>
      </c>
      <c r="I110" s="27"/>
      <c r="J110" s="27"/>
      <c r="K110" s="37" t="str">
        <f t="shared" si="9"/>
        <v xml:space="preserve"> </v>
      </c>
      <c r="L110" s="38" t="str">
        <f t="shared" si="10"/>
        <v/>
      </c>
      <c r="M110" s="24" t="str">
        <f t="shared" si="11"/>
        <v xml:space="preserve"> </v>
      </c>
    </row>
    <row r="111" spans="1:13" x14ac:dyDescent="0.15">
      <c r="A111" s="6">
        <v>105</v>
      </c>
      <c r="B111" s="13"/>
      <c r="C111" s="13"/>
      <c r="D111" s="26"/>
      <c r="E111" s="27" t="s">
        <v>5</v>
      </c>
      <c r="F111" s="28" t="str">
        <f t="shared" si="6"/>
        <v xml:space="preserve"> </v>
      </c>
      <c r="G111" s="28" t="str">
        <f t="shared" si="7"/>
        <v xml:space="preserve"> </v>
      </c>
      <c r="H111" s="28" t="str">
        <f t="shared" si="8"/>
        <v xml:space="preserve"> </v>
      </c>
      <c r="I111" s="27"/>
      <c r="J111" s="27"/>
      <c r="K111" s="37" t="str">
        <f t="shared" si="9"/>
        <v xml:space="preserve"> </v>
      </c>
      <c r="L111" s="38" t="str">
        <f t="shared" si="10"/>
        <v/>
      </c>
      <c r="M111" s="24" t="str">
        <f t="shared" si="11"/>
        <v xml:space="preserve"> </v>
      </c>
    </row>
    <row r="112" spans="1:13" x14ac:dyDescent="0.15">
      <c r="A112" s="6">
        <v>106</v>
      </c>
      <c r="B112" s="13"/>
      <c r="C112" s="13"/>
      <c r="D112" s="26"/>
      <c r="E112" s="27" t="s">
        <v>5</v>
      </c>
      <c r="F112" s="28" t="str">
        <f t="shared" si="6"/>
        <v xml:space="preserve"> </v>
      </c>
      <c r="G112" s="28" t="str">
        <f t="shared" si="7"/>
        <v xml:space="preserve"> </v>
      </c>
      <c r="H112" s="28" t="str">
        <f t="shared" si="8"/>
        <v xml:space="preserve"> </v>
      </c>
      <c r="I112" s="27"/>
      <c r="J112" s="27"/>
      <c r="K112" s="37" t="str">
        <f t="shared" si="9"/>
        <v xml:space="preserve"> </v>
      </c>
      <c r="L112" s="38" t="str">
        <f t="shared" si="10"/>
        <v/>
      </c>
      <c r="M112" s="24" t="str">
        <f t="shared" si="11"/>
        <v xml:space="preserve"> </v>
      </c>
    </row>
    <row r="113" spans="1:13" x14ac:dyDescent="0.15">
      <c r="A113" s="6">
        <v>107</v>
      </c>
      <c r="B113" s="13"/>
      <c r="C113" s="13"/>
      <c r="D113" s="26"/>
      <c r="E113" s="27" t="s">
        <v>5</v>
      </c>
      <c r="F113" s="28" t="str">
        <f t="shared" si="6"/>
        <v xml:space="preserve"> </v>
      </c>
      <c r="G113" s="28" t="str">
        <f t="shared" si="7"/>
        <v xml:space="preserve"> </v>
      </c>
      <c r="H113" s="28" t="str">
        <f t="shared" si="8"/>
        <v xml:space="preserve"> </v>
      </c>
      <c r="I113" s="27"/>
      <c r="J113" s="27"/>
      <c r="K113" s="37" t="str">
        <f t="shared" si="9"/>
        <v xml:space="preserve"> </v>
      </c>
      <c r="L113" s="38" t="str">
        <f t="shared" si="10"/>
        <v/>
      </c>
      <c r="M113" s="24" t="str">
        <f t="shared" si="11"/>
        <v xml:space="preserve"> </v>
      </c>
    </row>
    <row r="114" spans="1:13" x14ac:dyDescent="0.15">
      <c r="A114" s="6">
        <v>108</v>
      </c>
      <c r="B114" s="13"/>
      <c r="C114" s="13"/>
      <c r="D114" s="26"/>
      <c r="E114" s="27" t="s">
        <v>5</v>
      </c>
      <c r="F114" s="28" t="str">
        <f t="shared" si="6"/>
        <v xml:space="preserve"> </v>
      </c>
      <c r="G114" s="28" t="str">
        <f t="shared" si="7"/>
        <v xml:space="preserve"> </v>
      </c>
      <c r="H114" s="28" t="str">
        <f t="shared" si="8"/>
        <v xml:space="preserve"> </v>
      </c>
      <c r="I114" s="27"/>
      <c r="J114" s="27"/>
      <c r="K114" s="37" t="str">
        <f t="shared" si="9"/>
        <v xml:space="preserve"> </v>
      </c>
      <c r="L114" s="38" t="str">
        <f t="shared" si="10"/>
        <v/>
      </c>
      <c r="M114" s="24" t="str">
        <f t="shared" si="11"/>
        <v xml:space="preserve"> </v>
      </c>
    </row>
    <row r="115" spans="1:13" x14ac:dyDescent="0.15">
      <c r="A115" s="6">
        <v>109</v>
      </c>
      <c r="B115" s="13"/>
      <c r="C115" s="13"/>
      <c r="D115" s="26"/>
      <c r="E115" s="27" t="s">
        <v>5</v>
      </c>
      <c r="F115" s="28" t="str">
        <f t="shared" si="6"/>
        <v xml:space="preserve"> </v>
      </c>
      <c r="G115" s="28" t="str">
        <f t="shared" si="7"/>
        <v xml:space="preserve"> </v>
      </c>
      <c r="H115" s="28" t="str">
        <f t="shared" si="8"/>
        <v xml:space="preserve"> </v>
      </c>
      <c r="I115" s="27"/>
      <c r="J115" s="27"/>
      <c r="K115" s="37" t="str">
        <f t="shared" si="9"/>
        <v xml:space="preserve"> </v>
      </c>
      <c r="L115" s="38" t="str">
        <f t="shared" si="10"/>
        <v/>
      </c>
      <c r="M115" s="24" t="str">
        <f t="shared" si="11"/>
        <v xml:space="preserve"> </v>
      </c>
    </row>
    <row r="116" spans="1:13" x14ac:dyDescent="0.15">
      <c r="A116" s="6">
        <v>110</v>
      </c>
      <c r="B116" s="13"/>
      <c r="C116" s="13"/>
      <c r="D116" s="26"/>
      <c r="E116" s="27" t="s">
        <v>5</v>
      </c>
      <c r="F116" s="28" t="str">
        <f t="shared" si="6"/>
        <v xml:space="preserve"> </v>
      </c>
      <c r="G116" s="28" t="str">
        <f t="shared" si="7"/>
        <v xml:space="preserve"> </v>
      </c>
      <c r="H116" s="28" t="str">
        <f t="shared" si="8"/>
        <v xml:space="preserve"> </v>
      </c>
      <c r="I116" s="27"/>
      <c r="J116" s="27"/>
      <c r="K116" s="37" t="str">
        <f t="shared" si="9"/>
        <v xml:space="preserve"> </v>
      </c>
      <c r="L116" s="38" t="str">
        <f t="shared" si="10"/>
        <v/>
      </c>
      <c r="M116" s="24" t="str">
        <f t="shared" si="11"/>
        <v xml:space="preserve"> </v>
      </c>
    </row>
    <row r="117" spans="1:13" x14ac:dyDescent="0.15">
      <c r="A117" s="6">
        <v>111</v>
      </c>
      <c r="B117" s="13"/>
      <c r="C117" s="13"/>
      <c r="D117" s="26"/>
      <c r="E117" s="27" t="s">
        <v>5</v>
      </c>
      <c r="F117" s="28" t="str">
        <f t="shared" si="6"/>
        <v xml:space="preserve"> </v>
      </c>
      <c r="G117" s="28" t="str">
        <f t="shared" si="7"/>
        <v xml:space="preserve"> </v>
      </c>
      <c r="H117" s="28" t="str">
        <f t="shared" si="8"/>
        <v xml:space="preserve"> </v>
      </c>
      <c r="I117" s="27"/>
      <c r="J117" s="27"/>
      <c r="K117" s="37" t="str">
        <f t="shared" si="9"/>
        <v xml:space="preserve"> </v>
      </c>
      <c r="L117" s="38" t="str">
        <f t="shared" si="10"/>
        <v/>
      </c>
      <c r="M117" s="24" t="str">
        <f t="shared" si="11"/>
        <v xml:space="preserve"> </v>
      </c>
    </row>
    <row r="118" spans="1:13" x14ac:dyDescent="0.15">
      <c r="A118" s="6">
        <v>112</v>
      </c>
      <c r="B118" s="13"/>
      <c r="C118" s="13"/>
      <c r="D118" s="26"/>
      <c r="E118" s="27" t="s">
        <v>5</v>
      </c>
      <c r="F118" s="28" t="str">
        <f t="shared" si="6"/>
        <v xml:space="preserve"> </v>
      </c>
      <c r="G118" s="28" t="str">
        <f t="shared" si="7"/>
        <v xml:space="preserve"> </v>
      </c>
      <c r="H118" s="28" t="str">
        <f t="shared" si="8"/>
        <v xml:space="preserve"> </v>
      </c>
      <c r="I118" s="27"/>
      <c r="J118" s="27"/>
      <c r="K118" s="37" t="str">
        <f t="shared" si="9"/>
        <v xml:space="preserve"> </v>
      </c>
      <c r="L118" s="38" t="str">
        <f t="shared" si="10"/>
        <v/>
      </c>
      <c r="M118" s="24" t="str">
        <f t="shared" si="11"/>
        <v xml:space="preserve"> </v>
      </c>
    </row>
    <row r="119" spans="1:13" x14ac:dyDescent="0.15">
      <c r="A119" s="6">
        <v>113</v>
      </c>
      <c r="B119" s="13"/>
      <c r="C119" s="13"/>
      <c r="D119" s="26"/>
      <c r="E119" s="27" t="s">
        <v>5</v>
      </c>
      <c r="F119" s="28" t="str">
        <f t="shared" si="6"/>
        <v xml:space="preserve"> </v>
      </c>
      <c r="G119" s="28" t="str">
        <f t="shared" si="7"/>
        <v xml:space="preserve"> </v>
      </c>
      <c r="H119" s="28" t="str">
        <f t="shared" si="8"/>
        <v xml:space="preserve"> </v>
      </c>
      <c r="I119" s="27"/>
      <c r="J119" s="27"/>
      <c r="K119" s="37" t="str">
        <f t="shared" si="9"/>
        <v xml:space="preserve"> </v>
      </c>
      <c r="L119" s="38" t="str">
        <f t="shared" si="10"/>
        <v/>
      </c>
      <c r="M119" s="24" t="str">
        <f t="shared" si="11"/>
        <v xml:space="preserve"> </v>
      </c>
    </row>
    <row r="120" spans="1:13" x14ac:dyDescent="0.15">
      <c r="A120" s="6">
        <v>114</v>
      </c>
      <c r="B120" s="13"/>
      <c r="C120" s="13"/>
      <c r="D120" s="26"/>
      <c r="E120" s="27" t="s">
        <v>5</v>
      </c>
      <c r="F120" s="28" t="str">
        <f t="shared" si="6"/>
        <v xml:space="preserve"> </v>
      </c>
      <c r="G120" s="28" t="str">
        <f t="shared" si="7"/>
        <v xml:space="preserve"> </v>
      </c>
      <c r="H120" s="28" t="str">
        <f t="shared" si="8"/>
        <v xml:space="preserve"> </v>
      </c>
      <c r="I120" s="27"/>
      <c r="J120" s="27"/>
      <c r="K120" s="37" t="str">
        <f t="shared" si="9"/>
        <v xml:space="preserve"> </v>
      </c>
      <c r="L120" s="38" t="str">
        <f t="shared" si="10"/>
        <v/>
      </c>
      <c r="M120" s="24" t="str">
        <f t="shared" si="11"/>
        <v xml:space="preserve"> </v>
      </c>
    </row>
    <row r="121" spans="1:13" x14ac:dyDescent="0.15">
      <c r="A121" s="6">
        <v>115</v>
      </c>
      <c r="B121" s="13"/>
      <c r="C121" s="13"/>
      <c r="D121" s="26"/>
      <c r="E121" s="27" t="s">
        <v>5</v>
      </c>
      <c r="F121" s="28" t="str">
        <f t="shared" si="6"/>
        <v xml:space="preserve"> </v>
      </c>
      <c r="G121" s="28" t="str">
        <f t="shared" si="7"/>
        <v xml:space="preserve"> </v>
      </c>
      <c r="H121" s="28" t="str">
        <f t="shared" si="8"/>
        <v xml:space="preserve"> </v>
      </c>
      <c r="I121" s="27"/>
      <c r="J121" s="27"/>
      <c r="K121" s="37" t="str">
        <f t="shared" si="9"/>
        <v xml:space="preserve"> </v>
      </c>
      <c r="L121" s="38" t="str">
        <f t="shared" si="10"/>
        <v/>
      </c>
      <c r="M121" s="24" t="str">
        <f t="shared" si="11"/>
        <v xml:space="preserve"> </v>
      </c>
    </row>
    <row r="122" spans="1:13" x14ac:dyDescent="0.15">
      <c r="A122" s="6">
        <v>116</v>
      </c>
      <c r="B122" s="13"/>
      <c r="C122" s="13"/>
      <c r="D122" s="26"/>
      <c r="E122" s="27" t="s">
        <v>5</v>
      </c>
      <c r="F122" s="28" t="str">
        <f t="shared" si="6"/>
        <v xml:space="preserve"> </v>
      </c>
      <c r="G122" s="28" t="str">
        <f t="shared" si="7"/>
        <v xml:space="preserve"> </v>
      </c>
      <c r="H122" s="28" t="str">
        <f t="shared" si="8"/>
        <v xml:space="preserve"> </v>
      </c>
      <c r="I122" s="27"/>
      <c r="J122" s="27"/>
      <c r="K122" s="37" t="str">
        <f t="shared" si="9"/>
        <v xml:space="preserve"> </v>
      </c>
      <c r="L122" s="38" t="str">
        <f t="shared" si="10"/>
        <v/>
      </c>
      <c r="M122" s="24" t="str">
        <f t="shared" si="11"/>
        <v xml:space="preserve"> </v>
      </c>
    </row>
    <row r="123" spans="1:13" x14ac:dyDescent="0.15">
      <c r="A123" s="6">
        <v>117</v>
      </c>
      <c r="B123" s="13"/>
      <c r="C123" s="13"/>
      <c r="D123" s="26"/>
      <c r="E123" s="27" t="s">
        <v>5</v>
      </c>
      <c r="F123" s="28" t="str">
        <f t="shared" si="6"/>
        <v xml:space="preserve"> </v>
      </c>
      <c r="G123" s="28" t="str">
        <f t="shared" si="7"/>
        <v xml:space="preserve"> </v>
      </c>
      <c r="H123" s="28" t="str">
        <f t="shared" si="8"/>
        <v xml:space="preserve"> </v>
      </c>
      <c r="I123" s="27"/>
      <c r="J123" s="27"/>
      <c r="K123" s="37" t="str">
        <f t="shared" si="9"/>
        <v xml:space="preserve"> </v>
      </c>
      <c r="L123" s="38" t="str">
        <f t="shared" si="10"/>
        <v/>
      </c>
      <c r="M123" s="24" t="str">
        <f t="shared" si="11"/>
        <v xml:space="preserve"> </v>
      </c>
    </row>
    <row r="124" spans="1:13" x14ac:dyDescent="0.15">
      <c r="A124" s="6">
        <v>118</v>
      </c>
      <c r="B124" s="13"/>
      <c r="C124" s="13"/>
      <c r="D124" s="26"/>
      <c r="E124" s="27" t="s">
        <v>5</v>
      </c>
      <c r="F124" s="28" t="str">
        <f t="shared" si="6"/>
        <v xml:space="preserve"> </v>
      </c>
      <c r="G124" s="28" t="str">
        <f t="shared" si="7"/>
        <v xml:space="preserve"> </v>
      </c>
      <c r="H124" s="28" t="str">
        <f t="shared" si="8"/>
        <v xml:space="preserve"> </v>
      </c>
      <c r="I124" s="27"/>
      <c r="J124" s="27"/>
      <c r="K124" s="37" t="str">
        <f t="shared" si="9"/>
        <v xml:space="preserve"> </v>
      </c>
      <c r="L124" s="38" t="str">
        <f t="shared" si="10"/>
        <v/>
      </c>
      <c r="M124" s="24" t="str">
        <f t="shared" si="11"/>
        <v xml:space="preserve"> </v>
      </c>
    </row>
    <row r="125" spans="1:13" x14ac:dyDescent="0.15">
      <c r="A125" s="6">
        <v>119</v>
      </c>
      <c r="B125" s="13"/>
      <c r="C125" s="13"/>
      <c r="D125" s="26"/>
      <c r="E125" s="27" t="s">
        <v>5</v>
      </c>
      <c r="F125" s="28" t="str">
        <f t="shared" si="6"/>
        <v xml:space="preserve"> </v>
      </c>
      <c r="G125" s="28" t="str">
        <f t="shared" si="7"/>
        <v xml:space="preserve"> </v>
      </c>
      <c r="H125" s="28" t="str">
        <f t="shared" si="8"/>
        <v xml:space="preserve"> </v>
      </c>
      <c r="I125" s="27"/>
      <c r="J125" s="27"/>
      <c r="K125" s="37" t="str">
        <f t="shared" si="9"/>
        <v xml:space="preserve"> </v>
      </c>
      <c r="L125" s="38" t="str">
        <f t="shared" si="10"/>
        <v/>
      </c>
      <c r="M125" s="24" t="str">
        <f t="shared" si="11"/>
        <v xml:space="preserve"> </v>
      </c>
    </row>
    <row r="126" spans="1:13" x14ac:dyDescent="0.15">
      <c r="A126" s="6">
        <v>120</v>
      </c>
      <c r="B126" s="13"/>
      <c r="C126" s="13"/>
      <c r="D126" s="26"/>
      <c r="E126" s="27" t="s">
        <v>5</v>
      </c>
      <c r="F126" s="28" t="str">
        <f t="shared" si="6"/>
        <v xml:space="preserve"> </v>
      </c>
      <c r="G126" s="28" t="str">
        <f t="shared" si="7"/>
        <v xml:space="preserve"> </v>
      </c>
      <c r="H126" s="28" t="str">
        <f t="shared" si="8"/>
        <v xml:space="preserve"> </v>
      </c>
      <c r="I126" s="27"/>
      <c r="J126" s="27"/>
      <c r="K126" s="37" t="str">
        <f t="shared" si="9"/>
        <v xml:space="preserve"> </v>
      </c>
      <c r="L126" s="38" t="str">
        <f t="shared" si="10"/>
        <v/>
      </c>
      <c r="M126" s="24" t="str">
        <f t="shared" si="11"/>
        <v xml:space="preserve"> </v>
      </c>
    </row>
    <row r="127" spans="1:13" x14ac:dyDescent="0.15">
      <c r="A127" s="6">
        <v>121</v>
      </c>
      <c r="B127" s="13"/>
      <c r="C127" s="13"/>
      <c r="D127" s="26"/>
      <c r="E127" s="27" t="s">
        <v>5</v>
      </c>
      <c r="F127" s="28" t="str">
        <f t="shared" si="6"/>
        <v xml:space="preserve"> </v>
      </c>
      <c r="G127" s="28" t="str">
        <f t="shared" si="7"/>
        <v xml:space="preserve"> </v>
      </c>
      <c r="H127" s="28" t="str">
        <f t="shared" si="8"/>
        <v xml:space="preserve"> </v>
      </c>
      <c r="I127" s="27"/>
      <c r="J127" s="27"/>
      <c r="K127" s="37" t="str">
        <f t="shared" si="9"/>
        <v xml:space="preserve"> </v>
      </c>
      <c r="L127" s="38" t="str">
        <f t="shared" si="10"/>
        <v/>
      </c>
      <c r="M127" s="24" t="str">
        <f t="shared" si="11"/>
        <v xml:space="preserve"> </v>
      </c>
    </row>
    <row r="128" spans="1:13" x14ac:dyDescent="0.15">
      <c r="A128" s="6">
        <v>122</v>
      </c>
      <c r="B128" s="13"/>
      <c r="C128" s="13"/>
      <c r="D128" s="26"/>
      <c r="E128" s="27" t="s">
        <v>5</v>
      </c>
      <c r="F128" s="28" t="str">
        <f t="shared" si="6"/>
        <v xml:space="preserve"> </v>
      </c>
      <c r="G128" s="28" t="str">
        <f t="shared" si="7"/>
        <v xml:space="preserve"> </v>
      </c>
      <c r="H128" s="28" t="str">
        <f t="shared" si="8"/>
        <v xml:space="preserve"> </v>
      </c>
      <c r="I128" s="27"/>
      <c r="J128" s="27"/>
      <c r="K128" s="37" t="str">
        <f t="shared" si="9"/>
        <v xml:space="preserve"> </v>
      </c>
      <c r="L128" s="38" t="str">
        <f t="shared" si="10"/>
        <v/>
      </c>
      <c r="M128" s="24" t="str">
        <f t="shared" si="11"/>
        <v xml:space="preserve"> </v>
      </c>
    </row>
    <row r="129" spans="1:13" x14ac:dyDescent="0.15">
      <c r="A129" s="6">
        <v>123</v>
      </c>
      <c r="B129" s="13"/>
      <c r="C129" s="13"/>
      <c r="D129" s="26"/>
      <c r="E129" s="27" t="s">
        <v>5</v>
      </c>
      <c r="F129" s="28" t="str">
        <f t="shared" si="6"/>
        <v xml:space="preserve"> </v>
      </c>
      <c r="G129" s="28" t="str">
        <f t="shared" si="7"/>
        <v xml:space="preserve"> </v>
      </c>
      <c r="H129" s="28" t="str">
        <f t="shared" si="8"/>
        <v xml:space="preserve"> </v>
      </c>
      <c r="I129" s="27"/>
      <c r="J129" s="27"/>
      <c r="K129" s="37" t="str">
        <f t="shared" si="9"/>
        <v xml:space="preserve"> </v>
      </c>
      <c r="L129" s="38" t="str">
        <f t="shared" si="10"/>
        <v/>
      </c>
      <c r="M129" s="24" t="str">
        <f t="shared" si="11"/>
        <v xml:space="preserve"> </v>
      </c>
    </row>
    <row r="130" spans="1:13" x14ac:dyDescent="0.15">
      <c r="A130" s="6">
        <v>124</v>
      </c>
      <c r="B130" s="13"/>
      <c r="C130" s="13"/>
      <c r="D130" s="26"/>
      <c r="E130" s="27" t="s">
        <v>5</v>
      </c>
      <c r="F130" s="28" t="str">
        <f t="shared" si="6"/>
        <v xml:space="preserve"> </v>
      </c>
      <c r="G130" s="28" t="str">
        <f t="shared" si="7"/>
        <v xml:space="preserve"> </v>
      </c>
      <c r="H130" s="28" t="str">
        <f t="shared" si="8"/>
        <v xml:space="preserve"> </v>
      </c>
      <c r="I130" s="27"/>
      <c r="J130" s="27"/>
      <c r="K130" s="37" t="str">
        <f t="shared" si="9"/>
        <v xml:space="preserve"> </v>
      </c>
      <c r="L130" s="38" t="str">
        <f t="shared" si="10"/>
        <v/>
      </c>
      <c r="M130" s="24" t="str">
        <f t="shared" si="11"/>
        <v xml:space="preserve"> </v>
      </c>
    </row>
    <row r="131" spans="1:13" x14ac:dyDescent="0.15">
      <c r="A131" s="6">
        <v>125</v>
      </c>
      <c r="B131" s="13"/>
      <c r="C131" s="13"/>
      <c r="D131" s="26"/>
      <c r="E131" s="27" t="s">
        <v>5</v>
      </c>
      <c r="F131" s="28" t="str">
        <f t="shared" si="6"/>
        <v xml:space="preserve"> </v>
      </c>
      <c r="G131" s="28" t="str">
        <f t="shared" si="7"/>
        <v xml:space="preserve"> </v>
      </c>
      <c r="H131" s="28" t="str">
        <f t="shared" si="8"/>
        <v xml:space="preserve"> </v>
      </c>
      <c r="I131" s="27"/>
      <c r="J131" s="27"/>
      <c r="K131" s="37" t="str">
        <f t="shared" si="9"/>
        <v xml:space="preserve"> </v>
      </c>
      <c r="L131" s="38" t="str">
        <f t="shared" si="10"/>
        <v/>
      </c>
      <c r="M131" s="24" t="str">
        <f t="shared" si="11"/>
        <v xml:space="preserve"> </v>
      </c>
    </row>
    <row r="132" spans="1:13" x14ac:dyDescent="0.15">
      <c r="A132" s="6">
        <v>126</v>
      </c>
      <c r="B132" s="13"/>
      <c r="C132" s="13"/>
      <c r="D132" s="26"/>
      <c r="E132" s="27" t="s">
        <v>5</v>
      </c>
      <c r="F132" s="28" t="str">
        <f t="shared" si="6"/>
        <v xml:space="preserve"> </v>
      </c>
      <c r="G132" s="28" t="str">
        <f t="shared" si="7"/>
        <v xml:space="preserve"> </v>
      </c>
      <c r="H132" s="28" t="str">
        <f t="shared" si="8"/>
        <v xml:space="preserve"> </v>
      </c>
      <c r="I132" s="27"/>
      <c r="J132" s="27"/>
      <c r="K132" s="37" t="str">
        <f t="shared" si="9"/>
        <v xml:space="preserve"> </v>
      </c>
      <c r="L132" s="38" t="str">
        <f t="shared" si="10"/>
        <v/>
      </c>
      <c r="M132" s="24" t="str">
        <f t="shared" si="11"/>
        <v xml:space="preserve"> </v>
      </c>
    </row>
    <row r="133" spans="1:13" x14ac:dyDescent="0.15">
      <c r="A133" s="6">
        <v>127</v>
      </c>
      <c r="B133" s="13"/>
      <c r="C133" s="13"/>
      <c r="D133" s="26"/>
      <c r="E133" s="27" t="s">
        <v>5</v>
      </c>
      <c r="F133" s="28" t="str">
        <f t="shared" si="6"/>
        <v xml:space="preserve"> </v>
      </c>
      <c r="G133" s="28" t="str">
        <f t="shared" si="7"/>
        <v xml:space="preserve"> </v>
      </c>
      <c r="H133" s="28" t="str">
        <f t="shared" si="8"/>
        <v xml:space="preserve"> </v>
      </c>
      <c r="I133" s="27"/>
      <c r="J133" s="27"/>
      <c r="K133" s="37" t="str">
        <f t="shared" si="9"/>
        <v xml:space="preserve"> </v>
      </c>
      <c r="L133" s="38" t="str">
        <f t="shared" si="10"/>
        <v/>
      </c>
      <c r="M133" s="24" t="str">
        <f t="shared" si="11"/>
        <v xml:space="preserve"> </v>
      </c>
    </row>
    <row r="134" spans="1:13" x14ac:dyDescent="0.15">
      <c r="A134" s="6">
        <v>128</v>
      </c>
      <c r="B134" s="13"/>
      <c r="C134" s="13"/>
      <c r="D134" s="26"/>
      <c r="E134" s="27" t="s">
        <v>5</v>
      </c>
      <c r="F134" s="28" t="str">
        <f t="shared" si="6"/>
        <v xml:space="preserve"> </v>
      </c>
      <c r="G134" s="28" t="str">
        <f t="shared" si="7"/>
        <v xml:space="preserve"> </v>
      </c>
      <c r="H134" s="28" t="str">
        <f t="shared" si="8"/>
        <v xml:space="preserve"> </v>
      </c>
      <c r="I134" s="27"/>
      <c r="J134" s="27"/>
      <c r="K134" s="37" t="str">
        <f t="shared" si="9"/>
        <v xml:space="preserve"> </v>
      </c>
      <c r="L134" s="38" t="str">
        <f t="shared" si="10"/>
        <v/>
      </c>
      <c r="M134" s="24" t="str">
        <f t="shared" si="11"/>
        <v xml:space="preserve"> </v>
      </c>
    </row>
    <row r="135" spans="1:13" x14ac:dyDescent="0.15">
      <c r="A135" s="6">
        <v>129</v>
      </c>
      <c r="B135" s="13"/>
      <c r="C135" s="13"/>
      <c r="D135" s="26"/>
      <c r="E135" s="27" t="s">
        <v>5</v>
      </c>
      <c r="F135" s="28" t="str">
        <f t="shared" si="6"/>
        <v xml:space="preserve"> </v>
      </c>
      <c r="G135" s="28" t="str">
        <f t="shared" si="7"/>
        <v xml:space="preserve"> </v>
      </c>
      <c r="H135" s="28" t="str">
        <f t="shared" si="8"/>
        <v xml:space="preserve"> </v>
      </c>
      <c r="I135" s="27"/>
      <c r="J135" s="27"/>
      <c r="K135" s="37" t="str">
        <f t="shared" si="9"/>
        <v xml:space="preserve"> </v>
      </c>
      <c r="L135" s="38" t="str">
        <f t="shared" si="10"/>
        <v/>
      </c>
      <c r="M135" s="24" t="str">
        <f t="shared" si="11"/>
        <v xml:space="preserve"> </v>
      </c>
    </row>
    <row r="136" spans="1:13" x14ac:dyDescent="0.15">
      <c r="A136" s="6">
        <v>130</v>
      </c>
      <c r="B136" s="13"/>
      <c r="C136" s="13"/>
      <c r="D136" s="26"/>
      <c r="E136" s="27" t="s">
        <v>5</v>
      </c>
      <c r="F136" s="28" t="str">
        <f t="shared" ref="F136:F199" si="12">IF(AND(E136="男性",OR(D136=1,D136=2)),61,IF(AND(E136="男性",OR(D136=3,D136=4,D136=5)),54.8,IF(AND(E136="女性",OR(D136=1,D136=2)),59.7,IF(AND(E136="女性",OR(D136=3,D136=4,D136=5)),52.2," "))))</f>
        <v xml:space="preserve"> </v>
      </c>
      <c r="G136" s="28" t="str">
        <f t="shared" ref="G136:G199" si="13">IF(OR(D136=1,D136=2),1.35,IF(OR(D136=3,D136=4,D136=5),1.45," "))</f>
        <v xml:space="preserve"> </v>
      </c>
      <c r="H136" s="28" t="str">
        <f t="shared" ref="H136:H199" si="14">IF(AND(E136="男性",OR(D136=1,D136=2)),20,IF(AND(E136="男性",OR(D136=3,D136=4,D136=5)),10,IF(AND(E136="女性",OR(D136=1,D136=2)),15,IF(AND(E136="女性",OR(D136=3,D136=4,D136=5)),10," "))))</f>
        <v xml:space="preserve"> </v>
      </c>
      <c r="I136" s="27"/>
      <c r="J136" s="27"/>
      <c r="K136" s="37" t="str">
        <f t="shared" ref="K136:K199" si="15">IF(J136&gt;0,(J136*F136*G136)+H136," ")</f>
        <v xml:space="preserve"> </v>
      </c>
      <c r="L136" s="38" t="str">
        <f t="shared" ref="L136:L199" si="16">IF(D136="","",ROUND(K136,-2))</f>
        <v/>
      </c>
      <c r="M136" s="24" t="str">
        <f t="shared" ref="M136:M199" si="17">IF(D136&gt;0,J136/I136^2*10^4," ")</f>
        <v xml:space="preserve"> </v>
      </c>
    </row>
    <row r="137" spans="1:13" x14ac:dyDescent="0.15">
      <c r="A137" s="6">
        <v>131</v>
      </c>
      <c r="B137" s="13"/>
      <c r="C137" s="13"/>
      <c r="D137" s="26"/>
      <c r="E137" s="27" t="s">
        <v>5</v>
      </c>
      <c r="F137" s="28" t="str">
        <f t="shared" si="12"/>
        <v xml:space="preserve"> </v>
      </c>
      <c r="G137" s="28" t="str">
        <f t="shared" si="13"/>
        <v xml:space="preserve"> </v>
      </c>
      <c r="H137" s="28" t="str">
        <f t="shared" si="14"/>
        <v xml:space="preserve"> </v>
      </c>
      <c r="I137" s="27"/>
      <c r="J137" s="27"/>
      <c r="K137" s="37" t="str">
        <f t="shared" si="15"/>
        <v xml:space="preserve"> </v>
      </c>
      <c r="L137" s="38" t="str">
        <f t="shared" si="16"/>
        <v/>
      </c>
      <c r="M137" s="24" t="str">
        <f t="shared" si="17"/>
        <v xml:space="preserve"> </v>
      </c>
    </row>
    <row r="138" spans="1:13" x14ac:dyDescent="0.15">
      <c r="A138" s="6">
        <v>132</v>
      </c>
      <c r="B138" s="13"/>
      <c r="C138" s="13"/>
      <c r="D138" s="26"/>
      <c r="E138" s="27" t="s">
        <v>5</v>
      </c>
      <c r="F138" s="28" t="str">
        <f t="shared" si="12"/>
        <v xml:space="preserve"> </v>
      </c>
      <c r="G138" s="28" t="str">
        <f t="shared" si="13"/>
        <v xml:space="preserve"> </v>
      </c>
      <c r="H138" s="28" t="str">
        <f t="shared" si="14"/>
        <v xml:space="preserve"> </v>
      </c>
      <c r="I138" s="27"/>
      <c r="J138" s="27"/>
      <c r="K138" s="37" t="str">
        <f t="shared" si="15"/>
        <v xml:space="preserve"> </v>
      </c>
      <c r="L138" s="38" t="str">
        <f t="shared" si="16"/>
        <v/>
      </c>
      <c r="M138" s="24" t="str">
        <f t="shared" si="17"/>
        <v xml:space="preserve"> </v>
      </c>
    </row>
    <row r="139" spans="1:13" x14ac:dyDescent="0.15">
      <c r="A139" s="6">
        <v>133</v>
      </c>
      <c r="B139" s="13"/>
      <c r="C139" s="13"/>
      <c r="D139" s="26"/>
      <c r="E139" s="27" t="s">
        <v>5</v>
      </c>
      <c r="F139" s="28" t="str">
        <f t="shared" si="12"/>
        <v xml:space="preserve"> </v>
      </c>
      <c r="G139" s="28" t="str">
        <f t="shared" si="13"/>
        <v xml:space="preserve"> </v>
      </c>
      <c r="H139" s="28" t="str">
        <f t="shared" si="14"/>
        <v xml:space="preserve"> </v>
      </c>
      <c r="I139" s="27"/>
      <c r="J139" s="27"/>
      <c r="K139" s="37" t="str">
        <f t="shared" si="15"/>
        <v xml:space="preserve"> </v>
      </c>
      <c r="L139" s="38" t="str">
        <f t="shared" si="16"/>
        <v/>
      </c>
      <c r="M139" s="24" t="str">
        <f t="shared" si="17"/>
        <v xml:space="preserve"> </v>
      </c>
    </row>
    <row r="140" spans="1:13" x14ac:dyDescent="0.15">
      <c r="A140" s="6">
        <v>134</v>
      </c>
      <c r="B140" s="13"/>
      <c r="C140" s="13"/>
      <c r="D140" s="26"/>
      <c r="E140" s="27" t="s">
        <v>5</v>
      </c>
      <c r="F140" s="28" t="str">
        <f t="shared" si="12"/>
        <v xml:space="preserve"> </v>
      </c>
      <c r="G140" s="28" t="str">
        <f t="shared" si="13"/>
        <v xml:space="preserve"> </v>
      </c>
      <c r="H140" s="28" t="str">
        <f t="shared" si="14"/>
        <v xml:space="preserve"> </v>
      </c>
      <c r="I140" s="27"/>
      <c r="J140" s="27"/>
      <c r="K140" s="37" t="str">
        <f t="shared" si="15"/>
        <v xml:space="preserve"> </v>
      </c>
      <c r="L140" s="38" t="str">
        <f t="shared" si="16"/>
        <v/>
      </c>
      <c r="M140" s="24" t="str">
        <f t="shared" si="17"/>
        <v xml:space="preserve"> </v>
      </c>
    </row>
    <row r="141" spans="1:13" x14ac:dyDescent="0.15">
      <c r="A141" s="6">
        <v>135</v>
      </c>
      <c r="B141" s="13"/>
      <c r="C141" s="13"/>
      <c r="D141" s="26"/>
      <c r="E141" s="27" t="s">
        <v>5</v>
      </c>
      <c r="F141" s="28" t="str">
        <f t="shared" si="12"/>
        <v xml:space="preserve"> </v>
      </c>
      <c r="G141" s="28" t="str">
        <f t="shared" si="13"/>
        <v xml:space="preserve"> </v>
      </c>
      <c r="H141" s="28" t="str">
        <f t="shared" si="14"/>
        <v xml:space="preserve"> </v>
      </c>
      <c r="I141" s="27"/>
      <c r="J141" s="27"/>
      <c r="K141" s="37" t="str">
        <f t="shared" si="15"/>
        <v xml:space="preserve"> </v>
      </c>
      <c r="L141" s="38" t="str">
        <f t="shared" si="16"/>
        <v/>
      </c>
      <c r="M141" s="24" t="str">
        <f t="shared" si="17"/>
        <v xml:space="preserve"> </v>
      </c>
    </row>
    <row r="142" spans="1:13" x14ac:dyDescent="0.15">
      <c r="A142" s="6">
        <v>136</v>
      </c>
      <c r="B142" s="13"/>
      <c r="C142" s="13"/>
      <c r="D142" s="26"/>
      <c r="E142" s="27" t="s">
        <v>5</v>
      </c>
      <c r="F142" s="28" t="str">
        <f t="shared" si="12"/>
        <v xml:space="preserve"> </v>
      </c>
      <c r="G142" s="28" t="str">
        <f t="shared" si="13"/>
        <v xml:space="preserve"> </v>
      </c>
      <c r="H142" s="28" t="str">
        <f t="shared" si="14"/>
        <v xml:space="preserve"> </v>
      </c>
      <c r="I142" s="27"/>
      <c r="J142" s="27"/>
      <c r="K142" s="37" t="str">
        <f t="shared" si="15"/>
        <v xml:space="preserve"> </v>
      </c>
      <c r="L142" s="38" t="str">
        <f t="shared" si="16"/>
        <v/>
      </c>
      <c r="M142" s="24" t="str">
        <f t="shared" si="17"/>
        <v xml:space="preserve"> </v>
      </c>
    </row>
    <row r="143" spans="1:13" x14ac:dyDescent="0.15">
      <c r="A143" s="6">
        <v>137</v>
      </c>
      <c r="B143" s="13"/>
      <c r="C143" s="13"/>
      <c r="D143" s="26"/>
      <c r="E143" s="27" t="s">
        <v>5</v>
      </c>
      <c r="F143" s="28" t="str">
        <f t="shared" si="12"/>
        <v xml:space="preserve"> </v>
      </c>
      <c r="G143" s="28" t="str">
        <f t="shared" si="13"/>
        <v xml:space="preserve"> </v>
      </c>
      <c r="H143" s="28" t="str">
        <f t="shared" si="14"/>
        <v xml:space="preserve"> </v>
      </c>
      <c r="I143" s="27"/>
      <c r="J143" s="27"/>
      <c r="K143" s="37" t="str">
        <f t="shared" si="15"/>
        <v xml:space="preserve"> </v>
      </c>
      <c r="L143" s="38" t="str">
        <f t="shared" si="16"/>
        <v/>
      </c>
      <c r="M143" s="24" t="str">
        <f t="shared" si="17"/>
        <v xml:space="preserve"> </v>
      </c>
    </row>
    <row r="144" spans="1:13" x14ac:dyDescent="0.15">
      <c r="A144" s="6">
        <v>138</v>
      </c>
      <c r="B144" s="13"/>
      <c r="C144" s="13"/>
      <c r="D144" s="26"/>
      <c r="E144" s="27" t="s">
        <v>5</v>
      </c>
      <c r="F144" s="28" t="str">
        <f t="shared" si="12"/>
        <v xml:space="preserve"> </v>
      </c>
      <c r="G144" s="28" t="str">
        <f t="shared" si="13"/>
        <v xml:space="preserve"> </v>
      </c>
      <c r="H144" s="28" t="str">
        <f t="shared" si="14"/>
        <v xml:space="preserve"> </v>
      </c>
      <c r="I144" s="27"/>
      <c r="J144" s="27"/>
      <c r="K144" s="37" t="str">
        <f t="shared" si="15"/>
        <v xml:space="preserve"> </v>
      </c>
      <c r="L144" s="38" t="str">
        <f t="shared" si="16"/>
        <v/>
      </c>
      <c r="M144" s="24" t="str">
        <f t="shared" si="17"/>
        <v xml:space="preserve"> </v>
      </c>
    </row>
    <row r="145" spans="1:13" x14ac:dyDescent="0.15">
      <c r="A145" s="6">
        <v>139</v>
      </c>
      <c r="B145" s="13"/>
      <c r="C145" s="13"/>
      <c r="D145" s="26"/>
      <c r="E145" s="27" t="s">
        <v>5</v>
      </c>
      <c r="F145" s="28" t="str">
        <f t="shared" si="12"/>
        <v xml:space="preserve"> </v>
      </c>
      <c r="G145" s="28" t="str">
        <f t="shared" si="13"/>
        <v xml:space="preserve"> </v>
      </c>
      <c r="H145" s="28" t="str">
        <f t="shared" si="14"/>
        <v xml:space="preserve"> </v>
      </c>
      <c r="I145" s="27"/>
      <c r="J145" s="27"/>
      <c r="K145" s="37" t="str">
        <f t="shared" si="15"/>
        <v xml:space="preserve"> </v>
      </c>
      <c r="L145" s="38" t="str">
        <f t="shared" si="16"/>
        <v/>
      </c>
      <c r="M145" s="24" t="str">
        <f t="shared" si="17"/>
        <v xml:space="preserve"> </v>
      </c>
    </row>
    <row r="146" spans="1:13" x14ac:dyDescent="0.15">
      <c r="A146" s="6">
        <v>140</v>
      </c>
      <c r="B146" s="13"/>
      <c r="C146" s="13"/>
      <c r="D146" s="26"/>
      <c r="E146" s="27" t="s">
        <v>5</v>
      </c>
      <c r="F146" s="28" t="str">
        <f t="shared" si="12"/>
        <v xml:space="preserve"> </v>
      </c>
      <c r="G146" s="28" t="str">
        <f t="shared" si="13"/>
        <v xml:space="preserve"> </v>
      </c>
      <c r="H146" s="28" t="str">
        <f t="shared" si="14"/>
        <v xml:space="preserve"> </v>
      </c>
      <c r="I146" s="27"/>
      <c r="J146" s="27"/>
      <c r="K146" s="37" t="str">
        <f t="shared" si="15"/>
        <v xml:space="preserve"> </v>
      </c>
      <c r="L146" s="38" t="str">
        <f t="shared" si="16"/>
        <v/>
      </c>
      <c r="M146" s="24" t="str">
        <f t="shared" si="17"/>
        <v xml:space="preserve"> </v>
      </c>
    </row>
    <row r="147" spans="1:13" x14ac:dyDescent="0.15">
      <c r="A147" s="6">
        <v>141</v>
      </c>
      <c r="B147" s="13"/>
      <c r="C147" s="13"/>
      <c r="D147" s="26"/>
      <c r="E147" s="27" t="s">
        <v>5</v>
      </c>
      <c r="F147" s="28" t="str">
        <f t="shared" si="12"/>
        <v xml:space="preserve"> </v>
      </c>
      <c r="G147" s="28" t="str">
        <f t="shared" si="13"/>
        <v xml:space="preserve"> </v>
      </c>
      <c r="H147" s="28" t="str">
        <f t="shared" si="14"/>
        <v xml:space="preserve"> </v>
      </c>
      <c r="I147" s="27"/>
      <c r="J147" s="27"/>
      <c r="K147" s="37" t="str">
        <f t="shared" si="15"/>
        <v xml:space="preserve"> </v>
      </c>
      <c r="L147" s="38" t="str">
        <f t="shared" si="16"/>
        <v/>
      </c>
      <c r="M147" s="24" t="str">
        <f t="shared" si="17"/>
        <v xml:space="preserve"> </v>
      </c>
    </row>
    <row r="148" spans="1:13" x14ac:dyDescent="0.15">
      <c r="A148" s="6">
        <v>142</v>
      </c>
      <c r="B148" s="13"/>
      <c r="C148" s="13"/>
      <c r="D148" s="26"/>
      <c r="E148" s="27" t="s">
        <v>5</v>
      </c>
      <c r="F148" s="28" t="str">
        <f t="shared" si="12"/>
        <v xml:space="preserve"> </v>
      </c>
      <c r="G148" s="28" t="str">
        <f t="shared" si="13"/>
        <v xml:space="preserve"> </v>
      </c>
      <c r="H148" s="28" t="str">
        <f t="shared" si="14"/>
        <v xml:space="preserve"> </v>
      </c>
      <c r="I148" s="27"/>
      <c r="J148" s="27"/>
      <c r="K148" s="37" t="str">
        <f t="shared" si="15"/>
        <v xml:space="preserve"> </v>
      </c>
      <c r="L148" s="38" t="str">
        <f t="shared" si="16"/>
        <v/>
      </c>
      <c r="M148" s="24" t="str">
        <f t="shared" si="17"/>
        <v xml:space="preserve"> </v>
      </c>
    </row>
    <row r="149" spans="1:13" x14ac:dyDescent="0.15">
      <c r="A149" s="6">
        <v>143</v>
      </c>
      <c r="B149" s="13"/>
      <c r="C149" s="13"/>
      <c r="D149" s="26"/>
      <c r="E149" s="27" t="s">
        <v>5</v>
      </c>
      <c r="F149" s="28" t="str">
        <f t="shared" si="12"/>
        <v xml:space="preserve"> </v>
      </c>
      <c r="G149" s="28" t="str">
        <f t="shared" si="13"/>
        <v xml:space="preserve"> </v>
      </c>
      <c r="H149" s="28" t="str">
        <f t="shared" si="14"/>
        <v xml:space="preserve"> </v>
      </c>
      <c r="I149" s="27"/>
      <c r="J149" s="27"/>
      <c r="K149" s="37" t="str">
        <f t="shared" si="15"/>
        <v xml:space="preserve"> </v>
      </c>
      <c r="L149" s="38" t="str">
        <f t="shared" si="16"/>
        <v/>
      </c>
      <c r="M149" s="24" t="str">
        <f t="shared" si="17"/>
        <v xml:space="preserve"> </v>
      </c>
    </row>
    <row r="150" spans="1:13" x14ac:dyDescent="0.15">
      <c r="A150" s="6">
        <v>144</v>
      </c>
      <c r="B150" s="13"/>
      <c r="C150" s="13"/>
      <c r="D150" s="26"/>
      <c r="E150" s="27" t="s">
        <v>5</v>
      </c>
      <c r="F150" s="28" t="str">
        <f t="shared" si="12"/>
        <v xml:space="preserve"> </v>
      </c>
      <c r="G150" s="28" t="str">
        <f t="shared" si="13"/>
        <v xml:space="preserve"> </v>
      </c>
      <c r="H150" s="28" t="str">
        <f t="shared" si="14"/>
        <v xml:space="preserve"> </v>
      </c>
      <c r="I150" s="27"/>
      <c r="J150" s="27"/>
      <c r="K150" s="37" t="str">
        <f t="shared" si="15"/>
        <v xml:space="preserve"> </v>
      </c>
      <c r="L150" s="38" t="str">
        <f t="shared" si="16"/>
        <v/>
      </c>
      <c r="M150" s="24" t="str">
        <f t="shared" si="17"/>
        <v xml:space="preserve"> </v>
      </c>
    </row>
    <row r="151" spans="1:13" x14ac:dyDescent="0.15">
      <c r="A151" s="6">
        <v>145</v>
      </c>
      <c r="B151" s="13"/>
      <c r="C151" s="13"/>
      <c r="D151" s="26"/>
      <c r="E151" s="27" t="s">
        <v>5</v>
      </c>
      <c r="F151" s="28" t="str">
        <f t="shared" si="12"/>
        <v xml:space="preserve"> </v>
      </c>
      <c r="G151" s="28" t="str">
        <f t="shared" si="13"/>
        <v xml:space="preserve"> </v>
      </c>
      <c r="H151" s="28" t="str">
        <f t="shared" si="14"/>
        <v xml:space="preserve"> </v>
      </c>
      <c r="I151" s="27"/>
      <c r="J151" s="27"/>
      <c r="K151" s="37" t="str">
        <f t="shared" si="15"/>
        <v xml:space="preserve"> </v>
      </c>
      <c r="L151" s="38" t="str">
        <f t="shared" si="16"/>
        <v/>
      </c>
      <c r="M151" s="24" t="str">
        <f t="shared" si="17"/>
        <v xml:space="preserve"> </v>
      </c>
    </row>
    <row r="152" spans="1:13" x14ac:dyDescent="0.15">
      <c r="A152" s="6">
        <v>146</v>
      </c>
      <c r="B152" s="13"/>
      <c r="C152" s="13"/>
      <c r="D152" s="26"/>
      <c r="E152" s="27" t="s">
        <v>5</v>
      </c>
      <c r="F152" s="28" t="str">
        <f t="shared" si="12"/>
        <v xml:space="preserve"> </v>
      </c>
      <c r="G152" s="28" t="str">
        <f t="shared" si="13"/>
        <v xml:space="preserve"> </v>
      </c>
      <c r="H152" s="28" t="str">
        <f t="shared" si="14"/>
        <v xml:space="preserve"> </v>
      </c>
      <c r="I152" s="27"/>
      <c r="J152" s="27"/>
      <c r="K152" s="37" t="str">
        <f t="shared" si="15"/>
        <v xml:space="preserve"> </v>
      </c>
      <c r="L152" s="38" t="str">
        <f t="shared" si="16"/>
        <v/>
      </c>
      <c r="M152" s="24" t="str">
        <f t="shared" si="17"/>
        <v xml:space="preserve"> </v>
      </c>
    </row>
    <row r="153" spans="1:13" x14ac:dyDescent="0.15">
      <c r="A153" s="6">
        <v>147</v>
      </c>
      <c r="B153" s="13"/>
      <c r="C153" s="13"/>
      <c r="D153" s="26"/>
      <c r="E153" s="27" t="s">
        <v>5</v>
      </c>
      <c r="F153" s="28" t="str">
        <f t="shared" si="12"/>
        <v xml:space="preserve"> </v>
      </c>
      <c r="G153" s="28" t="str">
        <f t="shared" si="13"/>
        <v xml:space="preserve"> </v>
      </c>
      <c r="H153" s="28" t="str">
        <f t="shared" si="14"/>
        <v xml:space="preserve"> </v>
      </c>
      <c r="I153" s="27"/>
      <c r="J153" s="27"/>
      <c r="K153" s="37" t="str">
        <f t="shared" si="15"/>
        <v xml:space="preserve"> </v>
      </c>
      <c r="L153" s="38" t="str">
        <f t="shared" si="16"/>
        <v/>
      </c>
      <c r="M153" s="24" t="str">
        <f t="shared" si="17"/>
        <v xml:space="preserve"> </v>
      </c>
    </row>
    <row r="154" spans="1:13" x14ac:dyDescent="0.15">
      <c r="A154" s="6">
        <v>148</v>
      </c>
      <c r="B154" s="13"/>
      <c r="C154" s="13"/>
      <c r="D154" s="26"/>
      <c r="E154" s="27" t="s">
        <v>5</v>
      </c>
      <c r="F154" s="28" t="str">
        <f t="shared" si="12"/>
        <v xml:space="preserve"> </v>
      </c>
      <c r="G154" s="28" t="str">
        <f t="shared" si="13"/>
        <v xml:space="preserve"> </v>
      </c>
      <c r="H154" s="28" t="str">
        <f t="shared" si="14"/>
        <v xml:space="preserve"> </v>
      </c>
      <c r="I154" s="27"/>
      <c r="J154" s="27"/>
      <c r="K154" s="37" t="str">
        <f t="shared" si="15"/>
        <v xml:space="preserve"> </v>
      </c>
      <c r="L154" s="38" t="str">
        <f t="shared" si="16"/>
        <v/>
      </c>
      <c r="M154" s="24" t="str">
        <f t="shared" si="17"/>
        <v xml:space="preserve"> </v>
      </c>
    </row>
    <row r="155" spans="1:13" x14ac:dyDescent="0.15">
      <c r="A155" s="6">
        <v>149</v>
      </c>
      <c r="B155" s="13"/>
      <c r="C155" s="13"/>
      <c r="D155" s="26"/>
      <c r="E155" s="27" t="s">
        <v>5</v>
      </c>
      <c r="F155" s="28" t="str">
        <f t="shared" si="12"/>
        <v xml:space="preserve"> </v>
      </c>
      <c r="G155" s="28" t="str">
        <f t="shared" si="13"/>
        <v xml:space="preserve"> </v>
      </c>
      <c r="H155" s="28" t="str">
        <f t="shared" si="14"/>
        <v xml:space="preserve"> </v>
      </c>
      <c r="I155" s="27"/>
      <c r="J155" s="27"/>
      <c r="K155" s="37" t="str">
        <f t="shared" si="15"/>
        <v xml:space="preserve"> </v>
      </c>
      <c r="L155" s="38" t="str">
        <f t="shared" si="16"/>
        <v/>
      </c>
      <c r="M155" s="24" t="str">
        <f t="shared" si="17"/>
        <v xml:space="preserve"> </v>
      </c>
    </row>
    <row r="156" spans="1:13" x14ac:dyDescent="0.15">
      <c r="A156" s="6">
        <v>150</v>
      </c>
      <c r="B156" s="13"/>
      <c r="C156" s="13"/>
      <c r="D156" s="26"/>
      <c r="E156" s="27" t="s">
        <v>5</v>
      </c>
      <c r="F156" s="28" t="str">
        <f t="shared" si="12"/>
        <v xml:space="preserve"> </v>
      </c>
      <c r="G156" s="28" t="str">
        <f t="shared" si="13"/>
        <v xml:space="preserve"> </v>
      </c>
      <c r="H156" s="28" t="str">
        <f t="shared" si="14"/>
        <v xml:space="preserve"> </v>
      </c>
      <c r="I156" s="27"/>
      <c r="J156" s="27"/>
      <c r="K156" s="37" t="str">
        <f t="shared" si="15"/>
        <v xml:space="preserve"> </v>
      </c>
      <c r="L156" s="38" t="str">
        <f t="shared" si="16"/>
        <v/>
      </c>
      <c r="M156" s="24" t="str">
        <f t="shared" si="17"/>
        <v xml:space="preserve"> </v>
      </c>
    </row>
    <row r="157" spans="1:13" x14ac:dyDescent="0.15">
      <c r="A157" s="6">
        <v>151</v>
      </c>
      <c r="B157" s="13"/>
      <c r="C157" s="13"/>
      <c r="D157" s="26"/>
      <c r="E157" s="27" t="s">
        <v>5</v>
      </c>
      <c r="F157" s="28" t="str">
        <f t="shared" si="12"/>
        <v xml:space="preserve"> </v>
      </c>
      <c r="G157" s="28" t="str">
        <f t="shared" si="13"/>
        <v xml:space="preserve"> </v>
      </c>
      <c r="H157" s="28" t="str">
        <f t="shared" si="14"/>
        <v xml:space="preserve"> </v>
      </c>
      <c r="I157" s="27"/>
      <c r="J157" s="27"/>
      <c r="K157" s="37" t="str">
        <f t="shared" si="15"/>
        <v xml:space="preserve"> </v>
      </c>
      <c r="L157" s="38" t="str">
        <f t="shared" si="16"/>
        <v/>
      </c>
      <c r="M157" s="24" t="str">
        <f t="shared" si="17"/>
        <v xml:space="preserve"> </v>
      </c>
    </row>
    <row r="158" spans="1:13" x14ac:dyDescent="0.15">
      <c r="A158" s="6">
        <v>152</v>
      </c>
      <c r="B158" s="13"/>
      <c r="C158" s="13"/>
      <c r="D158" s="26"/>
      <c r="E158" s="27" t="s">
        <v>5</v>
      </c>
      <c r="F158" s="28" t="str">
        <f t="shared" si="12"/>
        <v xml:space="preserve"> </v>
      </c>
      <c r="G158" s="28" t="str">
        <f t="shared" si="13"/>
        <v xml:space="preserve"> </v>
      </c>
      <c r="H158" s="28" t="str">
        <f t="shared" si="14"/>
        <v xml:space="preserve"> </v>
      </c>
      <c r="I158" s="27"/>
      <c r="J158" s="27"/>
      <c r="K158" s="37" t="str">
        <f t="shared" si="15"/>
        <v xml:space="preserve"> </v>
      </c>
      <c r="L158" s="38" t="str">
        <f t="shared" si="16"/>
        <v/>
      </c>
      <c r="M158" s="24" t="str">
        <f t="shared" si="17"/>
        <v xml:space="preserve"> </v>
      </c>
    </row>
    <row r="159" spans="1:13" x14ac:dyDescent="0.15">
      <c r="A159" s="6">
        <v>153</v>
      </c>
      <c r="B159" s="13"/>
      <c r="C159" s="13"/>
      <c r="D159" s="26"/>
      <c r="E159" s="27" t="s">
        <v>5</v>
      </c>
      <c r="F159" s="28" t="str">
        <f t="shared" si="12"/>
        <v xml:space="preserve"> </v>
      </c>
      <c r="G159" s="28" t="str">
        <f t="shared" si="13"/>
        <v xml:space="preserve"> </v>
      </c>
      <c r="H159" s="28" t="str">
        <f t="shared" si="14"/>
        <v xml:space="preserve"> </v>
      </c>
      <c r="I159" s="27"/>
      <c r="J159" s="27"/>
      <c r="K159" s="37" t="str">
        <f t="shared" si="15"/>
        <v xml:space="preserve"> </v>
      </c>
      <c r="L159" s="38" t="str">
        <f t="shared" si="16"/>
        <v/>
      </c>
      <c r="M159" s="24" t="str">
        <f t="shared" si="17"/>
        <v xml:space="preserve"> </v>
      </c>
    </row>
    <row r="160" spans="1:13" x14ac:dyDescent="0.15">
      <c r="A160" s="6">
        <v>154</v>
      </c>
      <c r="B160" s="13"/>
      <c r="C160" s="13"/>
      <c r="D160" s="26"/>
      <c r="E160" s="27" t="s">
        <v>5</v>
      </c>
      <c r="F160" s="28" t="str">
        <f t="shared" si="12"/>
        <v xml:space="preserve"> </v>
      </c>
      <c r="G160" s="28" t="str">
        <f t="shared" si="13"/>
        <v xml:space="preserve"> </v>
      </c>
      <c r="H160" s="28" t="str">
        <f t="shared" si="14"/>
        <v xml:space="preserve"> </v>
      </c>
      <c r="I160" s="27"/>
      <c r="J160" s="27"/>
      <c r="K160" s="37" t="str">
        <f t="shared" si="15"/>
        <v xml:space="preserve"> </v>
      </c>
      <c r="L160" s="38" t="str">
        <f t="shared" si="16"/>
        <v/>
      </c>
      <c r="M160" s="24" t="str">
        <f t="shared" si="17"/>
        <v xml:space="preserve"> </v>
      </c>
    </row>
    <row r="161" spans="1:13" x14ac:dyDescent="0.15">
      <c r="A161" s="6">
        <v>155</v>
      </c>
      <c r="B161" s="13"/>
      <c r="C161" s="13"/>
      <c r="D161" s="26"/>
      <c r="E161" s="27" t="s">
        <v>5</v>
      </c>
      <c r="F161" s="28" t="str">
        <f t="shared" si="12"/>
        <v xml:space="preserve"> </v>
      </c>
      <c r="G161" s="28" t="str">
        <f t="shared" si="13"/>
        <v xml:space="preserve"> </v>
      </c>
      <c r="H161" s="28" t="str">
        <f t="shared" si="14"/>
        <v xml:space="preserve"> </v>
      </c>
      <c r="I161" s="27"/>
      <c r="J161" s="27"/>
      <c r="K161" s="37" t="str">
        <f t="shared" si="15"/>
        <v xml:space="preserve"> </v>
      </c>
      <c r="L161" s="38" t="str">
        <f t="shared" si="16"/>
        <v/>
      </c>
      <c r="M161" s="24" t="str">
        <f t="shared" si="17"/>
        <v xml:space="preserve"> </v>
      </c>
    </row>
    <row r="162" spans="1:13" x14ac:dyDescent="0.15">
      <c r="A162" s="6">
        <v>156</v>
      </c>
      <c r="B162" s="13"/>
      <c r="C162" s="13"/>
      <c r="D162" s="26"/>
      <c r="E162" s="27" t="s">
        <v>5</v>
      </c>
      <c r="F162" s="28" t="str">
        <f t="shared" si="12"/>
        <v xml:space="preserve"> </v>
      </c>
      <c r="G162" s="28" t="str">
        <f t="shared" si="13"/>
        <v xml:space="preserve"> </v>
      </c>
      <c r="H162" s="28" t="str">
        <f t="shared" si="14"/>
        <v xml:space="preserve"> </v>
      </c>
      <c r="I162" s="27"/>
      <c r="J162" s="27"/>
      <c r="K162" s="37" t="str">
        <f t="shared" si="15"/>
        <v xml:space="preserve"> </v>
      </c>
      <c r="L162" s="38" t="str">
        <f t="shared" si="16"/>
        <v/>
      </c>
      <c r="M162" s="24" t="str">
        <f t="shared" si="17"/>
        <v xml:space="preserve"> </v>
      </c>
    </row>
    <row r="163" spans="1:13" x14ac:dyDescent="0.15">
      <c r="A163" s="6">
        <v>157</v>
      </c>
      <c r="B163" s="13"/>
      <c r="C163" s="13"/>
      <c r="D163" s="26"/>
      <c r="E163" s="27" t="s">
        <v>5</v>
      </c>
      <c r="F163" s="28" t="str">
        <f t="shared" si="12"/>
        <v xml:space="preserve"> </v>
      </c>
      <c r="G163" s="28" t="str">
        <f t="shared" si="13"/>
        <v xml:space="preserve"> </v>
      </c>
      <c r="H163" s="28" t="str">
        <f t="shared" si="14"/>
        <v xml:space="preserve"> </v>
      </c>
      <c r="I163" s="27"/>
      <c r="J163" s="27"/>
      <c r="K163" s="37" t="str">
        <f t="shared" si="15"/>
        <v xml:space="preserve"> </v>
      </c>
      <c r="L163" s="38" t="str">
        <f t="shared" si="16"/>
        <v/>
      </c>
      <c r="M163" s="24" t="str">
        <f t="shared" si="17"/>
        <v xml:space="preserve"> </v>
      </c>
    </row>
    <row r="164" spans="1:13" x14ac:dyDescent="0.15">
      <c r="A164" s="6">
        <v>158</v>
      </c>
      <c r="B164" s="13"/>
      <c r="C164" s="13"/>
      <c r="D164" s="26"/>
      <c r="E164" s="27" t="s">
        <v>5</v>
      </c>
      <c r="F164" s="28" t="str">
        <f t="shared" si="12"/>
        <v xml:space="preserve"> </v>
      </c>
      <c r="G164" s="28" t="str">
        <f t="shared" si="13"/>
        <v xml:space="preserve"> </v>
      </c>
      <c r="H164" s="28" t="str">
        <f t="shared" si="14"/>
        <v xml:space="preserve"> </v>
      </c>
      <c r="I164" s="27"/>
      <c r="J164" s="27"/>
      <c r="K164" s="37" t="str">
        <f t="shared" si="15"/>
        <v xml:space="preserve"> </v>
      </c>
      <c r="L164" s="38" t="str">
        <f t="shared" si="16"/>
        <v/>
      </c>
      <c r="M164" s="24" t="str">
        <f t="shared" si="17"/>
        <v xml:space="preserve"> </v>
      </c>
    </row>
    <row r="165" spans="1:13" x14ac:dyDescent="0.15">
      <c r="A165" s="6">
        <v>159</v>
      </c>
      <c r="B165" s="13"/>
      <c r="C165" s="13"/>
      <c r="D165" s="26"/>
      <c r="E165" s="27" t="s">
        <v>5</v>
      </c>
      <c r="F165" s="28" t="str">
        <f t="shared" si="12"/>
        <v xml:space="preserve"> </v>
      </c>
      <c r="G165" s="28" t="str">
        <f t="shared" si="13"/>
        <v xml:space="preserve"> </v>
      </c>
      <c r="H165" s="28" t="str">
        <f t="shared" si="14"/>
        <v xml:space="preserve"> </v>
      </c>
      <c r="I165" s="27"/>
      <c r="J165" s="27"/>
      <c r="K165" s="37" t="str">
        <f t="shared" si="15"/>
        <v xml:space="preserve"> </v>
      </c>
      <c r="L165" s="38" t="str">
        <f t="shared" si="16"/>
        <v/>
      </c>
      <c r="M165" s="24" t="str">
        <f t="shared" si="17"/>
        <v xml:space="preserve"> </v>
      </c>
    </row>
    <row r="166" spans="1:13" x14ac:dyDescent="0.15">
      <c r="A166" s="6">
        <v>160</v>
      </c>
      <c r="B166" s="13"/>
      <c r="C166" s="13"/>
      <c r="D166" s="26"/>
      <c r="E166" s="27" t="s">
        <v>5</v>
      </c>
      <c r="F166" s="28" t="str">
        <f t="shared" si="12"/>
        <v xml:space="preserve"> </v>
      </c>
      <c r="G166" s="28" t="str">
        <f t="shared" si="13"/>
        <v xml:space="preserve"> </v>
      </c>
      <c r="H166" s="28" t="str">
        <f t="shared" si="14"/>
        <v xml:space="preserve"> </v>
      </c>
      <c r="I166" s="27"/>
      <c r="J166" s="27"/>
      <c r="K166" s="37" t="str">
        <f t="shared" si="15"/>
        <v xml:space="preserve"> </v>
      </c>
      <c r="L166" s="38" t="str">
        <f t="shared" si="16"/>
        <v/>
      </c>
      <c r="M166" s="24" t="str">
        <f t="shared" si="17"/>
        <v xml:space="preserve"> </v>
      </c>
    </row>
    <row r="167" spans="1:13" x14ac:dyDescent="0.15">
      <c r="A167" s="6">
        <v>161</v>
      </c>
      <c r="B167" s="13"/>
      <c r="C167" s="13"/>
      <c r="D167" s="26"/>
      <c r="E167" s="27" t="s">
        <v>5</v>
      </c>
      <c r="F167" s="28" t="str">
        <f t="shared" si="12"/>
        <v xml:space="preserve"> </v>
      </c>
      <c r="G167" s="28" t="str">
        <f t="shared" si="13"/>
        <v xml:space="preserve"> </v>
      </c>
      <c r="H167" s="28" t="str">
        <f t="shared" si="14"/>
        <v xml:space="preserve"> </v>
      </c>
      <c r="I167" s="27"/>
      <c r="J167" s="27"/>
      <c r="K167" s="37" t="str">
        <f t="shared" si="15"/>
        <v xml:space="preserve"> </v>
      </c>
      <c r="L167" s="38" t="str">
        <f t="shared" si="16"/>
        <v/>
      </c>
      <c r="M167" s="24" t="str">
        <f t="shared" si="17"/>
        <v xml:space="preserve"> </v>
      </c>
    </row>
    <row r="168" spans="1:13" x14ac:dyDescent="0.15">
      <c r="A168" s="6">
        <v>162</v>
      </c>
      <c r="B168" s="13"/>
      <c r="C168" s="13"/>
      <c r="D168" s="26"/>
      <c r="E168" s="27" t="s">
        <v>5</v>
      </c>
      <c r="F168" s="28" t="str">
        <f t="shared" si="12"/>
        <v xml:space="preserve"> </v>
      </c>
      <c r="G168" s="28" t="str">
        <f t="shared" si="13"/>
        <v xml:space="preserve"> </v>
      </c>
      <c r="H168" s="28" t="str">
        <f t="shared" si="14"/>
        <v xml:space="preserve"> </v>
      </c>
      <c r="I168" s="27"/>
      <c r="J168" s="27"/>
      <c r="K168" s="37" t="str">
        <f t="shared" si="15"/>
        <v xml:space="preserve"> </v>
      </c>
      <c r="L168" s="38" t="str">
        <f t="shared" si="16"/>
        <v/>
      </c>
      <c r="M168" s="24" t="str">
        <f t="shared" si="17"/>
        <v xml:space="preserve"> </v>
      </c>
    </row>
    <row r="169" spans="1:13" x14ac:dyDescent="0.15">
      <c r="A169" s="6">
        <v>163</v>
      </c>
      <c r="B169" s="13"/>
      <c r="C169" s="13"/>
      <c r="D169" s="26"/>
      <c r="E169" s="27" t="s">
        <v>5</v>
      </c>
      <c r="F169" s="28" t="str">
        <f t="shared" si="12"/>
        <v xml:space="preserve"> </v>
      </c>
      <c r="G169" s="28" t="str">
        <f t="shared" si="13"/>
        <v xml:space="preserve"> </v>
      </c>
      <c r="H169" s="28" t="str">
        <f t="shared" si="14"/>
        <v xml:space="preserve"> </v>
      </c>
      <c r="I169" s="27"/>
      <c r="J169" s="27"/>
      <c r="K169" s="37" t="str">
        <f t="shared" si="15"/>
        <v xml:space="preserve"> </v>
      </c>
      <c r="L169" s="38" t="str">
        <f t="shared" si="16"/>
        <v/>
      </c>
      <c r="M169" s="24" t="str">
        <f t="shared" si="17"/>
        <v xml:space="preserve"> </v>
      </c>
    </row>
    <row r="170" spans="1:13" x14ac:dyDescent="0.15">
      <c r="A170" s="6">
        <v>164</v>
      </c>
      <c r="B170" s="13"/>
      <c r="C170" s="13"/>
      <c r="D170" s="26"/>
      <c r="E170" s="27" t="s">
        <v>5</v>
      </c>
      <c r="F170" s="28" t="str">
        <f t="shared" si="12"/>
        <v xml:space="preserve"> </v>
      </c>
      <c r="G170" s="28" t="str">
        <f t="shared" si="13"/>
        <v xml:space="preserve"> </v>
      </c>
      <c r="H170" s="28" t="str">
        <f t="shared" si="14"/>
        <v xml:space="preserve"> </v>
      </c>
      <c r="I170" s="27"/>
      <c r="J170" s="27"/>
      <c r="K170" s="37" t="str">
        <f t="shared" si="15"/>
        <v xml:space="preserve"> </v>
      </c>
      <c r="L170" s="38" t="str">
        <f t="shared" si="16"/>
        <v/>
      </c>
      <c r="M170" s="24" t="str">
        <f t="shared" si="17"/>
        <v xml:space="preserve"> </v>
      </c>
    </row>
    <row r="171" spans="1:13" x14ac:dyDescent="0.15">
      <c r="A171" s="6">
        <v>165</v>
      </c>
      <c r="B171" s="13"/>
      <c r="C171" s="13"/>
      <c r="D171" s="26"/>
      <c r="E171" s="27" t="s">
        <v>5</v>
      </c>
      <c r="F171" s="28" t="str">
        <f t="shared" si="12"/>
        <v xml:space="preserve"> </v>
      </c>
      <c r="G171" s="28" t="str">
        <f t="shared" si="13"/>
        <v xml:space="preserve"> </v>
      </c>
      <c r="H171" s="28" t="str">
        <f t="shared" si="14"/>
        <v xml:space="preserve"> </v>
      </c>
      <c r="I171" s="27"/>
      <c r="J171" s="27"/>
      <c r="K171" s="37" t="str">
        <f t="shared" si="15"/>
        <v xml:space="preserve"> </v>
      </c>
      <c r="L171" s="38" t="str">
        <f t="shared" si="16"/>
        <v/>
      </c>
      <c r="M171" s="24" t="str">
        <f t="shared" si="17"/>
        <v xml:space="preserve"> </v>
      </c>
    </row>
    <row r="172" spans="1:13" x14ac:dyDescent="0.15">
      <c r="A172" s="6">
        <v>166</v>
      </c>
      <c r="B172" s="13"/>
      <c r="C172" s="13"/>
      <c r="D172" s="26"/>
      <c r="E172" s="27" t="s">
        <v>5</v>
      </c>
      <c r="F172" s="28" t="str">
        <f t="shared" si="12"/>
        <v xml:space="preserve"> </v>
      </c>
      <c r="G172" s="28" t="str">
        <f t="shared" si="13"/>
        <v xml:space="preserve"> </v>
      </c>
      <c r="H172" s="28" t="str">
        <f t="shared" si="14"/>
        <v xml:space="preserve"> </v>
      </c>
      <c r="I172" s="27"/>
      <c r="J172" s="27"/>
      <c r="K172" s="37" t="str">
        <f t="shared" si="15"/>
        <v xml:space="preserve"> </v>
      </c>
      <c r="L172" s="38" t="str">
        <f t="shared" si="16"/>
        <v/>
      </c>
      <c r="M172" s="24" t="str">
        <f t="shared" si="17"/>
        <v xml:space="preserve"> </v>
      </c>
    </row>
    <row r="173" spans="1:13" x14ac:dyDescent="0.15">
      <c r="A173" s="6">
        <v>167</v>
      </c>
      <c r="B173" s="13"/>
      <c r="C173" s="13"/>
      <c r="D173" s="26"/>
      <c r="E173" s="27" t="s">
        <v>5</v>
      </c>
      <c r="F173" s="28" t="str">
        <f t="shared" si="12"/>
        <v xml:space="preserve"> </v>
      </c>
      <c r="G173" s="28" t="str">
        <f t="shared" si="13"/>
        <v xml:space="preserve"> </v>
      </c>
      <c r="H173" s="28" t="str">
        <f t="shared" si="14"/>
        <v xml:space="preserve"> </v>
      </c>
      <c r="I173" s="27"/>
      <c r="J173" s="27"/>
      <c r="K173" s="37" t="str">
        <f t="shared" si="15"/>
        <v xml:space="preserve"> </v>
      </c>
      <c r="L173" s="38" t="str">
        <f t="shared" si="16"/>
        <v/>
      </c>
      <c r="M173" s="24" t="str">
        <f t="shared" si="17"/>
        <v xml:space="preserve"> </v>
      </c>
    </row>
    <row r="174" spans="1:13" x14ac:dyDescent="0.15">
      <c r="A174" s="6">
        <v>168</v>
      </c>
      <c r="B174" s="13"/>
      <c r="C174" s="13"/>
      <c r="D174" s="26"/>
      <c r="E174" s="27" t="s">
        <v>5</v>
      </c>
      <c r="F174" s="28" t="str">
        <f t="shared" si="12"/>
        <v xml:space="preserve"> </v>
      </c>
      <c r="G174" s="28" t="str">
        <f t="shared" si="13"/>
        <v xml:space="preserve"> </v>
      </c>
      <c r="H174" s="28" t="str">
        <f t="shared" si="14"/>
        <v xml:space="preserve"> </v>
      </c>
      <c r="I174" s="27"/>
      <c r="J174" s="27"/>
      <c r="K174" s="37" t="str">
        <f t="shared" si="15"/>
        <v xml:space="preserve"> </v>
      </c>
      <c r="L174" s="38" t="str">
        <f t="shared" si="16"/>
        <v/>
      </c>
      <c r="M174" s="24" t="str">
        <f t="shared" si="17"/>
        <v xml:space="preserve"> </v>
      </c>
    </row>
    <row r="175" spans="1:13" x14ac:dyDescent="0.15">
      <c r="A175" s="6">
        <v>169</v>
      </c>
      <c r="B175" s="13"/>
      <c r="C175" s="13"/>
      <c r="D175" s="26"/>
      <c r="E175" s="27" t="s">
        <v>5</v>
      </c>
      <c r="F175" s="28" t="str">
        <f t="shared" si="12"/>
        <v xml:space="preserve"> </v>
      </c>
      <c r="G175" s="28" t="str">
        <f t="shared" si="13"/>
        <v xml:space="preserve"> </v>
      </c>
      <c r="H175" s="28" t="str">
        <f t="shared" si="14"/>
        <v xml:space="preserve"> </v>
      </c>
      <c r="I175" s="27"/>
      <c r="J175" s="27"/>
      <c r="K175" s="37" t="str">
        <f t="shared" si="15"/>
        <v xml:space="preserve"> </v>
      </c>
      <c r="L175" s="38" t="str">
        <f t="shared" si="16"/>
        <v/>
      </c>
      <c r="M175" s="24" t="str">
        <f t="shared" si="17"/>
        <v xml:space="preserve"> </v>
      </c>
    </row>
    <row r="176" spans="1:13" x14ac:dyDescent="0.15">
      <c r="A176" s="6">
        <v>170</v>
      </c>
      <c r="B176" s="13"/>
      <c r="C176" s="13"/>
      <c r="D176" s="26"/>
      <c r="E176" s="27" t="s">
        <v>5</v>
      </c>
      <c r="F176" s="28" t="str">
        <f t="shared" si="12"/>
        <v xml:space="preserve"> </v>
      </c>
      <c r="G176" s="28" t="str">
        <f t="shared" si="13"/>
        <v xml:space="preserve"> </v>
      </c>
      <c r="H176" s="28" t="str">
        <f t="shared" si="14"/>
        <v xml:space="preserve"> </v>
      </c>
      <c r="I176" s="27"/>
      <c r="J176" s="27"/>
      <c r="K176" s="37" t="str">
        <f t="shared" si="15"/>
        <v xml:space="preserve"> </v>
      </c>
      <c r="L176" s="38" t="str">
        <f t="shared" si="16"/>
        <v/>
      </c>
      <c r="M176" s="24" t="str">
        <f t="shared" si="17"/>
        <v xml:space="preserve"> </v>
      </c>
    </row>
    <row r="177" spans="1:13" x14ac:dyDescent="0.15">
      <c r="A177" s="6">
        <v>171</v>
      </c>
      <c r="B177" s="13"/>
      <c r="C177" s="13"/>
      <c r="D177" s="26"/>
      <c r="E177" s="27" t="s">
        <v>5</v>
      </c>
      <c r="F177" s="28" t="str">
        <f t="shared" si="12"/>
        <v xml:space="preserve"> </v>
      </c>
      <c r="G177" s="28" t="str">
        <f t="shared" si="13"/>
        <v xml:space="preserve"> </v>
      </c>
      <c r="H177" s="28" t="str">
        <f t="shared" si="14"/>
        <v xml:space="preserve"> </v>
      </c>
      <c r="I177" s="27"/>
      <c r="J177" s="27"/>
      <c r="K177" s="37" t="str">
        <f t="shared" si="15"/>
        <v xml:space="preserve"> </v>
      </c>
      <c r="L177" s="38" t="str">
        <f t="shared" si="16"/>
        <v/>
      </c>
      <c r="M177" s="24" t="str">
        <f t="shared" si="17"/>
        <v xml:space="preserve"> </v>
      </c>
    </row>
    <row r="178" spans="1:13" x14ac:dyDescent="0.15">
      <c r="A178" s="6">
        <v>172</v>
      </c>
      <c r="B178" s="13"/>
      <c r="C178" s="13"/>
      <c r="D178" s="26"/>
      <c r="E178" s="27" t="s">
        <v>5</v>
      </c>
      <c r="F178" s="28" t="str">
        <f t="shared" si="12"/>
        <v xml:space="preserve"> </v>
      </c>
      <c r="G178" s="28" t="str">
        <f t="shared" si="13"/>
        <v xml:space="preserve"> </v>
      </c>
      <c r="H178" s="28" t="str">
        <f t="shared" si="14"/>
        <v xml:space="preserve"> </v>
      </c>
      <c r="I178" s="27"/>
      <c r="J178" s="27"/>
      <c r="K178" s="37" t="str">
        <f t="shared" si="15"/>
        <v xml:space="preserve"> </v>
      </c>
      <c r="L178" s="38" t="str">
        <f t="shared" si="16"/>
        <v/>
      </c>
      <c r="M178" s="24" t="str">
        <f t="shared" si="17"/>
        <v xml:space="preserve"> </v>
      </c>
    </row>
    <row r="179" spans="1:13" x14ac:dyDescent="0.15">
      <c r="A179" s="6">
        <v>173</v>
      </c>
      <c r="B179" s="13"/>
      <c r="C179" s="13"/>
      <c r="D179" s="26"/>
      <c r="E179" s="27" t="s">
        <v>5</v>
      </c>
      <c r="F179" s="28" t="str">
        <f t="shared" si="12"/>
        <v xml:space="preserve"> </v>
      </c>
      <c r="G179" s="28" t="str">
        <f t="shared" si="13"/>
        <v xml:space="preserve"> </v>
      </c>
      <c r="H179" s="28" t="str">
        <f t="shared" si="14"/>
        <v xml:space="preserve"> </v>
      </c>
      <c r="I179" s="27"/>
      <c r="J179" s="27"/>
      <c r="K179" s="37" t="str">
        <f t="shared" si="15"/>
        <v xml:space="preserve"> </v>
      </c>
      <c r="L179" s="38" t="str">
        <f t="shared" si="16"/>
        <v/>
      </c>
      <c r="M179" s="24" t="str">
        <f t="shared" si="17"/>
        <v xml:space="preserve"> </v>
      </c>
    </row>
    <row r="180" spans="1:13" x14ac:dyDescent="0.15">
      <c r="A180" s="6">
        <v>174</v>
      </c>
      <c r="B180" s="13"/>
      <c r="C180" s="13"/>
      <c r="D180" s="26"/>
      <c r="E180" s="27" t="s">
        <v>5</v>
      </c>
      <c r="F180" s="28" t="str">
        <f t="shared" si="12"/>
        <v xml:space="preserve"> </v>
      </c>
      <c r="G180" s="28" t="str">
        <f t="shared" si="13"/>
        <v xml:space="preserve"> </v>
      </c>
      <c r="H180" s="28" t="str">
        <f t="shared" si="14"/>
        <v xml:space="preserve"> </v>
      </c>
      <c r="I180" s="27"/>
      <c r="J180" s="27"/>
      <c r="K180" s="37" t="str">
        <f t="shared" si="15"/>
        <v xml:space="preserve"> </v>
      </c>
      <c r="L180" s="38" t="str">
        <f t="shared" si="16"/>
        <v/>
      </c>
      <c r="M180" s="24" t="str">
        <f t="shared" si="17"/>
        <v xml:space="preserve"> </v>
      </c>
    </row>
    <row r="181" spans="1:13" x14ac:dyDescent="0.15">
      <c r="A181" s="6">
        <v>175</v>
      </c>
      <c r="B181" s="13"/>
      <c r="C181" s="13"/>
      <c r="D181" s="26"/>
      <c r="E181" s="27" t="s">
        <v>5</v>
      </c>
      <c r="F181" s="28" t="str">
        <f t="shared" si="12"/>
        <v xml:space="preserve"> </v>
      </c>
      <c r="G181" s="28" t="str">
        <f t="shared" si="13"/>
        <v xml:space="preserve"> </v>
      </c>
      <c r="H181" s="28" t="str">
        <f t="shared" si="14"/>
        <v xml:space="preserve"> </v>
      </c>
      <c r="I181" s="27"/>
      <c r="J181" s="27"/>
      <c r="K181" s="37" t="str">
        <f t="shared" si="15"/>
        <v xml:space="preserve"> </v>
      </c>
      <c r="L181" s="38" t="str">
        <f t="shared" si="16"/>
        <v/>
      </c>
      <c r="M181" s="24" t="str">
        <f t="shared" si="17"/>
        <v xml:space="preserve"> </v>
      </c>
    </row>
    <row r="182" spans="1:13" x14ac:dyDescent="0.15">
      <c r="A182" s="6">
        <v>176</v>
      </c>
      <c r="B182" s="13"/>
      <c r="C182" s="13"/>
      <c r="D182" s="26"/>
      <c r="E182" s="27" t="s">
        <v>5</v>
      </c>
      <c r="F182" s="28" t="str">
        <f t="shared" si="12"/>
        <v xml:space="preserve"> </v>
      </c>
      <c r="G182" s="28" t="str">
        <f t="shared" si="13"/>
        <v xml:space="preserve"> </v>
      </c>
      <c r="H182" s="28" t="str">
        <f t="shared" si="14"/>
        <v xml:space="preserve"> </v>
      </c>
      <c r="I182" s="27"/>
      <c r="J182" s="27"/>
      <c r="K182" s="37" t="str">
        <f t="shared" si="15"/>
        <v xml:space="preserve"> </v>
      </c>
      <c r="L182" s="38" t="str">
        <f t="shared" si="16"/>
        <v/>
      </c>
      <c r="M182" s="24" t="str">
        <f t="shared" si="17"/>
        <v xml:space="preserve"> </v>
      </c>
    </row>
    <row r="183" spans="1:13" x14ac:dyDescent="0.15">
      <c r="A183" s="6">
        <v>177</v>
      </c>
      <c r="B183" s="13"/>
      <c r="C183" s="13"/>
      <c r="D183" s="26"/>
      <c r="E183" s="27" t="s">
        <v>5</v>
      </c>
      <c r="F183" s="28" t="str">
        <f t="shared" si="12"/>
        <v xml:space="preserve"> </v>
      </c>
      <c r="G183" s="28" t="str">
        <f t="shared" si="13"/>
        <v xml:space="preserve"> </v>
      </c>
      <c r="H183" s="28" t="str">
        <f t="shared" si="14"/>
        <v xml:space="preserve"> </v>
      </c>
      <c r="I183" s="27"/>
      <c r="J183" s="27"/>
      <c r="K183" s="37" t="str">
        <f t="shared" si="15"/>
        <v xml:space="preserve"> </v>
      </c>
      <c r="L183" s="38" t="str">
        <f t="shared" si="16"/>
        <v/>
      </c>
      <c r="M183" s="24" t="str">
        <f t="shared" si="17"/>
        <v xml:space="preserve"> </v>
      </c>
    </row>
    <row r="184" spans="1:13" x14ac:dyDescent="0.15">
      <c r="A184" s="6">
        <v>178</v>
      </c>
      <c r="B184" s="13"/>
      <c r="C184" s="13"/>
      <c r="D184" s="26"/>
      <c r="E184" s="27" t="s">
        <v>5</v>
      </c>
      <c r="F184" s="28" t="str">
        <f t="shared" si="12"/>
        <v xml:space="preserve"> </v>
      </c>
      <c r="G184" s="28" t="str">
        <f t="shared" si="13"/>
        <v xml:space="preserve"> </v>
      </c>
      <c r="H184" s="28" t="str">
        <f t="shared" si="14"/>
        <v xml:space="preserve"> </v>
      </c>
      <c r="I184" s="27"/>
      <c r="J184" s="27"/>
      <c r="K184" s="37" t="str">
        <f t="shared" si="15"/>
        <v xml:space="preserve"> </v>
      </c>
      <c r="L184" s="38" t="str">
        <f t="shared" si="16"/>
        <v/>
      </c>
      <c r="M184" s="24" t="str">
        <f t="shared" si="17"/>
        <v xml:space="preserve"> </v>
      </c>
    </row>
    <row r="185" spans="1:13" x14ac:dyDescent="0.15">
      <c r="A185" s="6">
        <v>179</v>
      </c>
      <c r="B185" s="13"/>
      <c r="C185" s="13"/>
      <c r="D185" s="26"/>
      <c r="E185" s="27" t="s">
        <v>5</v>
      </c>
      <c r="F185" s="28" t="str">
        <f t="shared" si="12"/>
        <v xml:space="preserve"> </v>
      </c>
      <c r="G185" s="28" t="str">
        <f t="shared" si="13"/>
        <v xml:space="preserve"> </v>
      </c>
      <c r="H185" s="28" t="str">
        <f t="shared" si="14"/>
        <v xml:space="preserve"> </v>
      </c>
      <c r="I185" s="27"/>
      <c r="J185" s="27"/>
      <c r="K185" s="37" t="str">
        <f t="shared" si="15"/>
        <v xml:space="preserve"> </v>
      </c>
      <c r="L185" s="38" t="str">
        <f t="shared" si="16"/>
        <v/>
      </c>
      <c r="M185" s="24" t="str">
        <f t="shared" si="17"/>
        <v xml:space="preserve"> </v>
      </c>
    </row>
    <row r="186" spans="1:13" x14ac:dyDescent="0.15">
      <c r="A186" s="6">
        <v>180</v>
      </c>
      <c r="B186" s="13"/>
      <c r="C186" s="13"/>
      <c r="D186" s="26"/>
      <c r="E186" s="27" t="s">
        <v>5</v>
      </c>
      <c r="F186" s="28" t="str">
        <f t="shared" si="12"/>
        <v xml:space="preserve"> </v>
      </c>
      <c r="G186" s="28" t="str">
        <f t="shared" si="13"/>
        <v xml:space="preserve"> </v>
      </c>
      <c r="H186" s="28" t="str">
        <f t="shared" si="14"/>
        <v xml:space="preserve"> </v>
      </c>
      <c r="I186" s="27"/>
      <c r="J186" s="27"/>
      <c r="K186" s="37" t="str">
        <f t="shared" si="15"/>
        <v xml:space="preserve"> </v>
      </c>
      <c r="L186" s="38" t="str">
        <f t="shared" si="16"/>
        <v/>
      </c>
      <c r="M186" s="24" t="str">
        <f t="shared" si="17"/>
        <v xml:space="preserve"> </v>
      </c>
    </row>
    <row r="187" spans="1:13" x14ac:dyDescent="0.15">
      <c r="A187" s="6">
        <v>181</v>
      </c>
      <c r="B187" s="13"/>
      <c r="C187" s="13"/>
      <c r="D187" s="26"/>
      <c r="E187" s="27" t="s">
        <v>5</v>
      </c>
      <c r="F187" s="28" t="str">
        <f t="shared" si="12"/>
        <v xml:space="preserve"> </v>
      </c>
      <c r="G187" s="28" t="str">
        <f t="shared" si="13"/>
        <v xml:space="preserve"> </v>
      </c>
      <c r="H187" s="28" t="str">
        <f t="shared" si="14"/>
        <v xml:space="preserve"> </v>
      </c>
      <c r="I187" s="27"/>
      <c r="J187" s="27"/>
      <c r="K187" s="37" t="str">
        <f t="shared" si="15"/>
        <v xml:space="preserve"> </v>
      </c>
      <c r="L187" s="38" t="str">
        <f t="shared" si="16"/>
        <v/>
      </c>
      <c r="M187" s="24" t="str">
        <f t="shared" si="17"/>
        <v xml:space="preserve"> </v>
      </c>
    </row>
    <row r="188" spans="1:13" x14ac:dyDescent="0.15">
      <c r="A188" s="6">
        <v>182</v>
      </c>
      <c r="B188" s="13"/>
      <c r="C188" s="13"/>
      <c r="D188" s="26"/>
      <c r="E188" s="27" t="s">
        <v>5</v>
      </c>
      <c r="F188" s="28" t="str">
        <f t="shared" si="12"/>
        <v xml:space="preserve"> </v>
      </c>
      <c r="G188" s="28" t="str">
        <f t="shared" si="13"/>
        <v xml:space="preserve"> </v>
      </c>
      <c r="H188" s="28" t="str">
        <f t="shared" si="14"/>
        <v xml:space="preserve"> </v>
      </c>
      <c r="I188" s="27"/>
      <c r="J188" s="27"/>
      <c r="K188" s="37" t="str">
        <f t="shared" si="15"/>
        <v xml:space="preserve"> </v>
      </c>
      <c r="L188" s="38" t="str">
        <f t="shared" si="16"/>
        <v/>
      </c>
      <c r="M188" s="24" t="str">
        <f t="shared" si="17"/>
        <v xml:space="preserve"> </v>
      </c>
    </row>
    <row r="189" spans="1:13" x14ac:dyDescent="0.15">
      <c r="A189" s="6">
        <v>183</v>
      </c>
      <c r="B189" s="13"/>
      <c r="C189" s="13"/>
      <c r="D189" s="26"/>
      <c r="E189" s="27" t="s">
        <v>5</v>
      </c>
      <c r="F189" s="28" t="str">
        <f t="shared" si="12"/>
        <v xml:space="preserve"> </v>
      </c>
      <c r="G189" s="28" t="str">
        <f t="shared" si="13"/>
        <v xml:space="preserve"> </v>
      </c>
      <c r="H189" s="28" t="str">
        <f t="shared" si="14"/>
        <v xml:space="preserve"> </v>
      </c>
      <c r="I189" s="27"/>
      <c r="J189" s="27"/>
      <c r="K189" s="37" t="str">
        <f t="shared" si="15"/>
        <v xml:space="preserve"> </v>
      </c>
      <c r="L189" s="38" t="str">
        <f t="shared" si="16"/>
        <v/>
      </c>
      <c r="M189" s="24" t="str">
        <f t="shared" si="17"/>
        <v xml:space="preserve"> </v>
      </c>
    </row>
    <row r="190" spans="1:13" x14ac:dyDescent="0.15">
      <c r="A190" s="6">
        <v>184</v>
      </c>
      <c r="B190" s="13"/>
      <c r="C190" s="13"/>
      <c r="D190" s="26"/>
      <c r="E190" s="27" t="s">
        <v>5</v>
      </c>
      <c r="F190" s="28" t="str">
        <f t="shared" si="12"/>
        <v xml:space="preserve"> </v>
      </c>
      <c r="G190" s="28" t="str">
        <f t="shared" si="13"/>
        <v xml:space="preserve"> </v>
      </c>
      <c r="H190" s="28" t="str">
        <f t="shared" si="14"/>
        <v xml:space="preserve"> </v>
      </c>
      <c r="I190" s="27"/>
      <c r="J190" s="27"/>
      <c r="K190" s="37" t="str">
        <f t="shared" si="15"/>
        <v xml:space="preserve"> </v>
      </c>
      <c r="L190" s="38" t="str">
        <f t="shared" si="16"/>
        <v/>
      </c>
      <c r="M190" s="24" t="str">
        <f t="shared" si="17"/>
        <v xml:space="preserve"> </v>
      </c>
    </row>
    <row r="191" spans="1:13" x14ac:dyDescent="0.15">
      <c r="A191" s="6">
        <v>185</v>
      </c>
      <c r="B191" s="13"/>
      <c r="C191" s="13"/>
      <c r="D191" s="26"/>
      <c r="E191" s="27" t="s">
        <v>5</v>
      </c>
      <c r="F191" s="28" t="str">
        <f t="shared" si="12"/>
        <v xml:space="preserve"> </v>
      </c>
      <c r="G191" s="28" t="str">
        <f t="shared" si="13"/>
        <v xml:space="preserve"> </v>
      </c>
      <c r="H191" s="28" t="str">
        <f t="shared" si="14"/>
        <v xml:space="preserve"> </v>
      </c>
      <c r="I191" s="27"/>
      <c r="J191" s="27"/>
      <c r="K191" s="37" t="str">
        <f t="shared" si="15"/>
        <v xml:space="preserve"> </v>
      </c>
      <c r="L191" s="38" t="str">
        <f t="shared" si="16"/>
        <v/>
      </c>
      <c r="M191" s="24" t="str">
        <f t="shared" si="17"/>
        <v xml:space="preserve"> </v>
      </c>
    </row>
    <row r="192" spans="1:13" x14ac:dyDescent="0.15">
      <c r="A192" s="6">
        <v>186</v>
      </c>
      <c r="B192" s="13"/>
      <c r="C192" s="13"/>
      <c r="D192" s="26"/>
      <c r="E192" s="27" t="s">
        <v>5</v>
      </c>
      <c r="F192" s="28" t="str">
        <f t="shared" si="12"/>
        <v xml:space="preserve"> </v>
      </c>
      <c r="G192" s="28" t="str">
        <f t="shared" si="13"/>
        <v xml:space="preserve"> </v>
      </c>
      <c r="H192" s="28" t="str">
        <f t="shared" si="14"/>
        <v xml:space="preserve"> </v>
      </c>
      <c r="I192" s="27"/>
      <c r="J192" s="27"/>
      <c r="K192" s="37" t="str">
        <f t="shared" si="15"/>
        <v xml:space="preserve"> </v>
      </c>
      <c r="L192" s="38" t="str">
        <f t="shared" si="16"/>
        <v/>
      </c>
      <c r="M192" s="24" t="str">
        <f t="shared" si="17"/>
        <v xml:space="preserve"> </v>
      </c>
    </row>
    <row r="193" spans="1:13" x14ac:dyDescent="0.15">
      <c r="A193" s="6">
        <v>187</v>
      </c>
      <c r="B193" s="13"/>
      <c r="C193" s="13"/>
      <c r="D193" s="26"/>
      <c r="E193" s="27" t="s">
        <v>5</v>
      </c>
      <c r="F193" s="28" t="str">
        <f t="shared" si="12"/>
        <v xml:space="preserve"> </v>
      </c>
      <c r="G193" s="28" t="str">
        <f t="shared" si="13"/>
        <v xml:space="preserve"> </v>
      </c>
      <c r="H193" s="28" t="str">
        <f t="shared" si="14"/>
        <v xml:space="preserve"> </v>
      </c>
      <c r="I193" s="27"/>
      <c r="J193" s="27"/>
      <c r="K193" s="37" t="str">
        <f t="shared" si="15"/>
        <v xml:space="preserve"> </v>
      </c>
      <c r="L193" s="38" t="str">
        <f t="shared" si="16"/>
        <v/>
      </c>
      <c r="M193" s="24" t="str">
        <f t="shared" si="17"/>
        <v xml:space="preserve"> </v>
      </c>
    </row>
    <row r="194" spans="1:13" x14ac:dyDescent="0.15">
      <c r="A194" s="6">
        <v>188</v>
      </c>
      <c r="B194" s="13"/>
      <c r="C194" s="13"/>
      <c r="D194" s="26"/>
      <c r="E194" s="27" t="s">
        <v>5</v>
      </c>
      <c r="F194" s="28" t="str">
        <f t="shared" si="12"/>
        <v xml:space="preserve"> </v>
      </c>
      <c r="G194" s="28" t="str">
        <f t="shared" si="13"/>
        <v xml:space="preserve"> </v>
      </c>
      <c r="H194" s="28" t="str">
        <f t="shared" si="14"/>
        <v xml:space="preserve"> </v>
      </c>
      <c r="I194" s="27"/>
      <c r="J194" s="27"/>
      <c r="K194" s="37" t="str">
        <f t="shared" si="15"/>
        <v xml:space="preserve"> </v>
      </c>
      <c r="L194" s="38" t="str">
        <f t="shared" si="16"/>
        <v/>
      </c>
      <c r="M194" s="24" t="str">
        <f t="shared" si="17"/>
        <v xml:space="preserve"> </v>
      </c>
    </row>
    <row r="195" spans="1:13" x14ac:dyDescent="0.15">
      <c r="A195" s="6">
        <v>189</v>
      </c>
      <c r="B195" s="13"/>
      <c r="C195" s="13"/>
      <c r="D195" s="26"/>
      <c r="E195" s="27" t="s">
        <v>5</v>
      </c>
      <c r="F195" s="28" t="str">
        <f t="shared" si="12"/>
        <v xml:space="preserve"> </v>
      </c>
      <c r="G195" s="28" t="str">
        <f t="shared" si="13"/>
        <v xml:space="preserve"> </v>
      </c>
      <c r="H195" s="28" t="str">
        <f t="shared" si="14"/>
        <v xml:space="preserve"> </v>
      </c>
      <c r="I195" s="27"/>
      <c r="J195" s="27"/>
      <c r="K195" s="37" t="str">
        <f t="shared" si="15"/>
        <v xml:space="preserve"> </v>
      </c>
      <c r="L195" s="38" t="str">
        <f t="shared" si="16"/>
        <v/>
      </c>
      <c r="M195" s="24" t="str">
        <f t="shared" si="17"/>
        <v xml:space="preserve"> </v>
      </c>
    </row>
    <row r="196" spans="1:13" x14ac:dyDescent="0.15">
      <c r="A196" s="6">
        <v>190</v>
      </c>
      <c r="B196" s="13"/>
      <c r="C196" s="13"/>
      <c r="D196" s="26"/>
      <c r="E196" s="27" t="s">
        <v>5</v>
      </c>
      <c r="F196" s="28" t="str">
        <f t="shared" si="12"/>
        <v xml:space="preserve"> </v>
      </c>
      <c r="G196" s="28" t="str">
        <f t="shared" si="13"/>
        <v xml:space="preserve"> </v>
      </c>
      <c r="H196" s="28" t="str">
        <f t="shared" si="14"/>
        <v xml:space="preserve"> </v>
      </c>
      <c r="I196" s="27"/>
      <c r="J196" s="27"/>
      <c r="K196" s="37" t="str">
        <f t="shared" si="15"/>
        <v xml:space="preserve"> </v>
      </c>
      <c r="L196" s="38" t="str">
        <f t="shared" si="16"/>
        <v/>
      </c>
      <c r="M196" s="24" t="str">
        <f t="shared" si="17"/>
        <v xml:space="preserve"> </v>
      </c>
    </row>
    <row r="197" spans="1:13" x14ac:dyDescent="0.15">
      <c r="A197" s="6">
        <v>191</v>
      </c>
      <c r="B197" s="13"/>
      <c r="C197" s="13"/>
      <c r="D197" s="26"/>
      <c r="E197" s="27" t="s">
        <v>5</v>
      </c>
      <c r="F197" s="28" t="str">
        <f t="shared" si="12"/>
        <v xml:space="preserve"> </v>
      </c>
      <c r="G197" s="28" t="str">
        <f t="shared" si="13"/>
        <v xml:space="preserve"> </v>
      </c>
      <c r="H197" s="28" t="str">
        <f t="shared" si="14"/>
        <v xml:space="preserve"> </v>
      </c>
      <c r="I197" s="27"/>
      <c r="J197" s="27"/>
      <c r="K197" s="37" t="str">
        <f t="shared" si="15"/>
        <v xml:space="preserve"> </v>
      </c>
      <c r="L197" s="38" t="str">
        <f t="shared" si="16"/>
        <v/>
      </c>
      <c r="M197" s="24" t="str">
        <f t="shared" si="17"/>
        <v xml:space="preserve"> </v>
      </c>
    </row>
    <row r="198" spans="1:13" x14ac:dyDescent="0.15">
      <c r="A198" s="6">
        <v>192</v>
      </c>
      <c r="B198" s="13"/>
      <c r="C198" s="13"/>
      <c r="D198" s="26"/>
      <c r="E198" s="27" t="s">
        <v>5</v>
      </c>
      <c r="F198" s="28" t="str">
        <f t="shared" si="12"/>
        <v xml:space="preserve"> </v>
      </c>
      <c r="G198" s="28" t="str">
        <f t="shared" si="13"/>
        <v xml:space="preserve"> </v>
      </c>
      <c r="H198" s="28" t="str">
        <f t="shared" si="14"/>
        <v xml:space="preserve"> </v>
      </c>
      <c r="I198" s="27"/>
      <c r="J198" s="27"/>
      <c r="K198" s="37" t="str">
        <f t="shared" si="15"/>
        <v xml:space="preserve"> </v>
      </c>
      <c r="L198" s="38" t="str">
        <f t="shared" si="16"/>
        <v/>
      </c>
      <c r="M198" s="24" t="str">
        <f t="shared" si="17"/>
        <v xml:space="preserve"> </v>
      </c>
    </row>
    <row r="199" spans="1:13" x14ac:dyDescent="0.15">
      <c r="A199" s="6">
        <v>193</v>
      </c>
      <c r="B199" s="13"/>
      <c r="C199" s="13"/>
      <c r="D199" s="26"/>
      <c r="E199" s="27" t="s">
        <v>5</v>
      </c>
      <c r="F199" s="28" t="str">
        <f t="shared" si="12"/>
        <v xml:space="preserve"> </v>
      </c>
      <c r="G199" s="28" t="str">
        <f t="shared" si="13"/>
        <v xml:space="preserve"> </v>
      </c>
      <c r="H199" s="28" t="str">
        <f t="shared" si="14"/>
        <v xml:space="preserve"> </v>
      </c>
      <c r="I199" s="27"/>
      <c r="J199" s="27"/>
      <c r="K199" s="37" t="str">
        <f t="shared" si="15"/>
        <v xml:space="preserve"> </v>
      </c>
      <c r="L199" s="38" t="str">
        <f t="shared" si="16"/>
        <v/>
      </c>
      <c r="M199" s="24" t="str">
        <f t="shared" si="17"/>
        <v xml:space="preserve"> </v>
      </c>
    </row>
    <row r="200" spans="1:13" x14ac:dyDescent="0.15">
      <c r="A200" s="6">
        <v>194</v>
      </c>
      <c r="B200" s="13"/>
      <c r="C200" s="13"/>
      <c r="D200" s="26"/>
      <c r="E200" s="27" t="s">
        <v>5</v>
      </c>
      <c r="F200" s="28" t="str">
        <f t="shared" ref="F200:F206" si="18">IF(AND(E200="男性",OR(D200=1,D200=2)),61,IF(AND(E200="男性",OR(D200=3,D200=4,D200=5)),54.8,IF(AND(E200="女性",OR(D200=1,D200=2)),59.7,IF(AND(E200="女性",OR(D200=3,D200=4,D200=5)),52.2," "))))</f>
        <v xml:space="preserve"> </v>
      </c>
      <c r="G200" s="28" t="str">
        <f t="shared" ref="G200:G206" si="19">IF(OR(D200=1,D200=2),1.35,IF(OR(D200=3,D200=4,D200=5),1.45," "))</f>
        <v xml:space="preserve"> </v>
      </c>
      <c r="H200" s="28" t="str">
        <f t="shared" ref="H200:H206" si="20">IF(AND(E200="男性",OR(D200=1,D200=2)),20,IF(AND(E200="男性",OR(D200=3,D200=4,D200=5)),10,IF(AND(E200="女性",OR(D200=1,D200=2)),15,IF(AND(E200="女性",OR(D200=3,D200=4,D200=5)),10," "))))</f>
        <v xml:space="preserve"> </v>
      </c>
      <c r="I200" s="27"/>
      <c r="J200" s="27"/>
      <c r="K200" s="37" t="str">
        <f t="shared" ref="K200:K206" si="21">IF(J200&gt;0,(J200*F200*G200)+H200," ")</f>
        <v xml:space="preserve"> </v>
      </c>
      <c r="L200" s="38" t="str">
        <f t="shared" ref="L200:L206" si="22">IF(D200="","",ROUND(K200,-2))</f>
        <v/>
      </c>
      <c r="M200" s="24" t="str">
        <f t="shared" ref="M200:M206" si="23">IF(D200&gt;0,J200/I200^2*10^4," ")</f>
        <v xml:space="preserve"> </v>
      </c>
    </row>
    <row r="201" spans="1:13" x14ac:dyDescent="0.15">
      <c r="A201" s="6">
        <v>195</v>
      </c>
      <c r="B201" s="13"/>
      <c r="C201" s="13"/>
      <c r="D201" s="26"/>
      <c r="E201" s="27" t="s">
        <v>5</v>
      </c>
      <c r="F201" s="28" t="str">
        <f t="shared" si="18"/>
        <v xml:space="preserve"> </v>
      </c>
      <c r="G201" s="28" t="str">
        <f t="shared" si="19"/>
        <v xml:space="preserve"> </v>
      </c>
      <c r="H201" s="28" t="str">
        <f t="shared" si="20"/>
        <v xml:space="preserve"> </v>
      </c>
      <c r="I201" s="27"/>
      <c r="J201" s="27"/>
      <c r="K201" s="37" t="str">
        <f t="shared" si="21"/>
        <v xml:space="preserve"> </v>
      </c>
      <c r="L201" s="38" t="str">
        <f t="shared" si="22"/>
        <v/>
      </c>
      <c r="M201" s="24" t="str">
        <f t="shared" si="23"/>
        <v xml:space="preserve"> </v>
      </c>
    </row>
    <row r="202" spans="1:13" x14ac:dyDescent="0.15">
      <c r="A202" s="6">
        <v>196</v>
      </c>
      <c r="B202" s="13"/>
      <c r="C202" s="13"/>
      <c r="D202" s="26"/>
      <c r="E202" s="27" t="s">
        <v>5</v>
      </c>
      <c r="F202" s="28" t="str">
        <f t="shared" si="18"/>
        <v xml:space="preserve"> </v>
      </c>
      <c r="G202" s="28" t="str">
        <f t="shared" si="19"/>
        <v xml:space="preserve"> </v>
      </c>
      <c r="H202" s="28" t="str">
        <f t="shared" si="20"/>
        <v xml:space="preserve"> </v>
      </c>
      <c r="I202" s="27"/>
      <c r="J202" s="27"/>
      <c r="K202" s="37" t="str">
        <f t="shared" si="21"/>
        <v xml:space="preserve"> </v>
      </c>
      <c r="L202" s="38" t="str">
        <f t="shared" si="22"/>
        <v/>
      </c>
      <c r="M202" s="24" t="str">
        <f t="shared" si="23"/>
        <v xml:space="preserve"> </v>
      </c>
    </row>
    <row r="203" spans="1:13" x14ac:dyDescent="0.15">
      <c r="A203" s="6">
        <v>197</v>
      </c>
      <c r="B203" s="13"/>
      <c r="C203" s="13"/>
      <c r="D203" s="26"/>
      <c r="E203" s="27" t="s">
        <v>5</v>
      </c>
      <c r="F203" s="28" t="str">
        <f t="shared" si="18"/>
        <v xml:space="preserve"> </v>
      </c>
      <c r="G203" s="28" t="str">
        <f t="shared" si="19"/>
        <v xml:space="preserve"> </v>
      </c>
      <c r="H203" s="28" t="str">
        <f t="shared" si="20"/>
        <v xml:space="preserve"> </v>
      </c>
      <c r="I203" s="27"/>
      <c r="J203" s="27"/>
      <c r="K203" s="37" t="str">
        <f t="shared" si="21"/>
        <v xml:space="preserve"> </v>
      </c>
      <c r="L203" s="38" t="str">
        <f t="shared" si="22"/>
        <v/>
      </c>
      <c r="M203" s="24" t="str">
        <f t="shared" si="23"/>
        <v xml:space="preserve"> </v>
      </c>
    </row>
    <row r="204" spans="1:13" x14ac:dyDescent="0.15">
      <c r="A204" s="6">
        <v>198</v>
      </c>
      <c r="B204" s="13"/>
      <c r="C204" s="13"/>
      <c r="D204" s="26"/>
      <c r="E204" s="27" t="s">
        <v>5</v>
      </c>
      <c r="F204" s="28" t="str">
        <f t="shared" si="18"/>
        <v xml:space="preserve"> </v>
      </c>
      <c r="G204" s="28" t="str">
        <f t="shared" si="19"/>
        <v xml:space="preserve"> </v>
      </c>
      <c r="H204" s="28" t="str">
        <f t="shared" si="20"/>
        <v xml:space="preserve"> </v>
      </c>
      <c r="I204" s="27"/>
      <c r="J204" s="27"/>
      <c r="K204" s="37" t="str">
        <f t="shared" si="21"/>
        <v xml:space="preserve"> </v>
      </c>
      <c r="L204" s="38" t="str">
        <f t="shared" si="22"/>
        <v/>
      </c>
      <c r="M204" s="24" t="str">
        <f t="shared" si="23"/>
        <v xml:space="preserve"> </v>
      </c>
    </row>
    <row r="205" spans="1:13" x14ac:dyDescent="0.15">
      <c r="A205" s="6">
        <v>199</v>
      </c>
      <c r="B205" s="13"/>
      <c r="C205" s="13"/>
      <c r="D205" s="26"/>
      <c r="E205" s="27" t="s">
        <v>5</v>
      </c>
      <c r="F205" s="28" t="str">
        <f t="shared" si="18"/>
        <v xml:space="preserve"> </v>
      </c>
      <c r="G205" s="28" t="str">
        <f t="shared" si="19"/>
        <v xml:space="preserve"> </v>
      </c>
      <c r="H205" s="28" t="str">
        <f t="shared" si="20"/>
        <v xml:space="preserve"> </v>
      </c>
      <c r="I205" s="27"/>
      <c r="J205" s="27"/>
      <c r="K205" s="37" t="str">
        <f t="shared" si="21"/>
        <v xml:space="preserve"> </v>
      </c>
      <c r="L205" s="38" t="str">
        <f t="shared" si="22"/>
        <v/>
      </c>
      <c r="M205" s="24" t="str">
        <f t="shared" si="23"/>
        <v xml:space="preserve"> </v>
      </c>
    </row>
    <row r="206" spans="1:13" x14ac:dyDescent="0.15">
      <c r="A206" s="6">
        <v>200</v>
      </c>
      <c r="B206" s="13"/>
      <c r="C206" s="13"/>
      <c r="D206" s="26"/>
      <c r="E206" s="27" t="s">
        <v>5</v>
      </c>
      <c r="F206" s="28" t="str">
        <f t="shared" si="18"/>
        <v xml:space="preserve"> </v>
      </c>
      <c r="G206" s="28" t="str">
        <f t="shared" si="19"/>
        <v xml:space="preserve"> </v>
      </c>
      <c r="H206" s="28" t="str">
        <f t="shared" si="20"/>
        <v xml:space="preserve"> </v>
      </c>
      <c r="I206" s="27"/>
      <c r="J206" s="27"/>
      <c r="K206" s="37" t="str">
        <f t="shared" si="21"/>
        <v xml:space="preserve"> </v>
      </c>
      <c r="L206" s="38" t="str">
        <f t="shared" si="22"/>
        <v/>
      </c>
      <c r="M206" s="24" t="str">
        <f t="shared" si="23"/>
        <v xml:space="preserve"> </v>
      </c>
    </row>
  </sheetData>
  <sheetProtection sheet="1" objects="1" scenarios="1"/>
  <mergeCells count="3">
    <mergeCell ref="O8:P8"/>
    <mergeCell ref="O14:P14"/>
    <mergeCell ref="L2:M2"/>
  </mergeCells>
  <phoneticPr fontId="1"/>
  <conditionalFormatting sqref="I7:I206">
    <cfRule type="cellIs" dxfId="14" priority="20" operator="greaterThanOrEqual">
      <formula>120</formula>
    </cfRule>
  </conditionalFormatting>
  <conditionalFormatting sqref="P19">
    <cfRule type="cellIs" dxfId="13" priority="19" operator="greaterThan">
      <formula>0</formula>
    </cfRule>
  </conditionalFormatting>
  <conditionalFormatting sqref="P35">
    <cfRule type="cellIs" dxfId="12" priority="18" operator="greaterThan">
      <formula>0</formula>
    </cfRule>
  </conditionalFormatting>
  <conditionalFormatting sqref="M7:M206">
    <cfRule type="cellIs" dxfId="11" priority="2" operator="greaterThanOrEqual">
      <formula>20</formula>
    </cfRule>
    <cfRule type="cellIs" dxfId="10" priority="3" operator="between">
      <formula>18</formula>
      <formula>19.99</formula>
    </cfRule>
    <cfRule type="cellIs" dxfId="9" priority="4" operator="between">
      <formula>13</formula>
      <formula>14.99</formula>
    </cfRule>
    <cfRule type="cellIs" dxfId="8" priority="5" operator="lessThanOrEqual">
      <formula>12.99</formula>
    </cfRule>
  </conditionalFormatting>
  <conditionalFormatting sqref="M1 M3 M6:M1048576">
    <cfRule type="containsBlanks" priority="1" stopIfTrue="1">
      <formula>LEN(TRIM(M1))=0</formula>
    </cfRule>
  </conditionalFormatting>
  <dataValidations count="3">
    <dataValidation type="whole" imeMode="halfAlpha" allowBlank="1" showInputMessage="1" showErrorMessage="1" sqref="D7:D206">
      <formula1>1</formula1>
      <formula2>2</formula2>
    </dataValidation>
    <dataValidation type="custom" allowBlank="1" showInputMessage="1" showErrorMessage="1" sqref="D6">
      <formula1>"1,2,3"</formula1>
    </dataValidation>
    <dataValidation type="list" allowBlank="1" showInputMessage="1" showErrorMessage="1" sqref="E7:E206">
      <formula1>"男性,女性"</formula1>
    </dataValidation>
  </dataValidations>
  <pageMargins left="0.7" right="0.7" top="0.75" bottom="0.75" header="0.3" footer="0.3"/>
  <pageSetup paperSize="9" scal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7"/>
  <sheetViews>
    <sheetView zoomScale="85" zoomScaleNormal="85" workbookViewId="0">
      <pane xSplit="1" ySplit="7" topLeftCell="B17" activePane="bottomRight" state="frozen"/>
      <selection pane="topRight" activeCell="B1" sqref="B1"/>
      <selection pane="bottomLeft" activeCell="A4" sqref="A4"/>
      <selection pane="bottomRight" activeCell="R14" sqref="R14"/>
    </sheetView>
  </sheetViews>
  <sheetFormatPr defaultRowHeight="13.5" x14ac:dyDescent="0.15"/>
  <cols>
    <col min="1" max="1" width="3.75" style="10" customWidth="1"/>
    <col min="2" max="3" width="13.25" customWidth="1"/>
    <col min="4" max="4" width="9.75" customWidth="1"/>
    <col min="5" max="5" width="16.125" customWidth="1"/>
    <col min="6" max="6" width="7" hidden="1" customWidth="1"/>
    <col min="7" max="7" width="4.125" hidden="1" customWidth="1"/>
    <col min="8" max="8" width="11.625" hidden="1" customWidth="1"/>
    <col min="9" max="9" width="9.625" customWidth="1"/>
    <col min="10" max="10" width="9.875" hidden="1" customWidth="1"/>
    <col min="11" max="11" width="10.5" hidden="1" customWidth="1"/>
    <col min="12" max="12" width="9.625" customWidth="1"/>
    <col min="13" max="14" width="12.375" style="2" customWidth="1"/>
    <col min="15" max="15" width="9.5" style="2" customWidth="1"/>
    <col min="16" max="16" width="2.75" customWidth="1"/>
    <col min="17" max="17" width="24.375" customWidth="1"/>
    <col min="18" max="18" width="13.375" customWidth="1"/>
    <col min="19" max="19" width="9.125" customWidth="1"/>
    <col min="20" max="20" width="1.625" customWidth="1"/>
    <col min="22" max="22" width="9.5" customWidth="1"/>
    <col min="23" max="23" width="9.125" customWidth="1"/>
    <col min="24" max="24" width="6.75" customWidth="1"/>
    <col min="25" max="25" width="4.75" hidden="1" customWidth="1"/>
    <col min="26" max="26" width="6.125" hidden="1" customWidth="1"/>
    <col min="27" max="27" width="9.75" hidden="1" customWidth="1"/>
    <col min="28" max="28" width="10.875" hidden="1" customWidth="1"/>
    <col min="29" max="29" width="9" hidden="1" customWidth="1"/>
    <col min="30" max="30" width="8.125" hidden="1" customWidth="1"/>
    <col min="31" max="31" width="8.625" hidden="1" customWidth="1"/>
  </cols>
  <sheetData>
    <row r="1" spans="1:31" ht="7.5" customHeight="1" x14ac:dyDescent="0.15"/>
    <row r="2" spans="1:31" ht="24" customHeight="1" x14ac:dyDescent="0.15">
      <c r="B2" s="23" t="s">
        <v>69</v>
      </c>
      <c r="M2" s="25" t="s">
        <v>67</v>
      </c>
      <c r="N2" s="49"/>
      <c r="O2" s="50"/>
    </row>
    <row r="3" spans="1:31" ht="8.25" customHeight="1" x14ac:dyDescent="0.15">
      <c r="B3" s="5"/>
      <c r="C3" s="5"/>
      <c r="D3" s="12"/>
      <c r="M3" s="35"/>
      <c r="N3" s="34"/>
      <c r="O3" s="34"/>
    </row>
    <row r="4" spans="1:31" ht="19.5" customHeight="1" x14ac:dyDescent="0.15">
      <c r="B4" s="53" t="s">
        <v>75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W4" s="17"/>
    </row>
    <row r="5" spans="1:31" ht="20.100000000000001" customHeight="1" x14ac:dyDescent="0.15">
      <c r="B5" s="53" t="s">
        <v>77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Y5" s="22">
        <v>70</v>
      </c>
      <c r="Z5" s="22">
        <v>8.4593000000000025</v>
      </c>
      <c r="AA5">
        <v>7.1904050000000019</v>
      </c>
      <c r="AB5">
        <v>9.7281950000000013</v>
      </c>
      <c r="AC5" s="22">
        <v>8.2309999999999999</v>
      </c>
      <c r="AD5">
        <v>6.9963499999999996</v>
      </c>
      <c r="AE5">
        <v>9.4656499999999983</v>
      </c>
    </row>
    <row r="6" spans="1:31" ht="20.100000000000001" customHeight="1" thickBot="1" x14ac:dyDescent="0.2">
      <c r="B6" s="53" t="s">
        <v>76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Y6" s="22"/>
      <c r="Z6" s="22"/>
      <c r="AC6" s="22"/>
    </row>
    <row r="7" spans="1:31" ht="34.5" customHeight="1" x14ac:dyDescent="0.15">
      <c r="A7" s="19" t="s">
        <v>1</v>
      </c>
      <c r="B7" s="19" t="s">
        <v>2</v>
      </c>
      <c r="C7" s="19" t="s">
        <v>66</v>
      </c>
      <c r="D7" s="20" t="s">
        <v>32</v>
      </c>
      <c r="E7" s="19" t="s">
        <v>3</v>
      </c>
      <c r="F7" s="19" t="s">
        <v>8</v>
      </c>
      <c r="G7" s="19" t="s">
        <v>6</v>
      </c>
      <c r="H7" s="19" t="s">
        <v>7</v>
      </c>
      <c r="I7" s="20" t="s">
        <v>63</v>
      </c>
      <c r="J7" s="51" t="s">
        <v>11</v>
      </c>
      <c r="K7" s="52"/>
      <c r="L7" s="20" t="s">
        <v>43</v>
      </c>
      <c r="M7" s="29" t="s">
        <v>44</v>
      </c>
      <c r="N7" s="30" t="s">
        <v>70</v>
      </c>
      <c r="O7" s="31" t="s">
        <v>74</v>
      </c>
      <c r="Y7" s="22">
        <v>71</v>
      </c>
      <c r="Z7" s="22">
        <v>8.6331600000000019</v>
      </c>
      <c r="AA7">
        <v>7.3381860000000012</v>
      </c>
      <c r="AB7">
        <v>9.9281340000000018</v>
      </c>
      <c r="AC7" s="22">
        <v>8.3962900000000005</v>
      </c>
      <c r="AD7">
        <v>7.1368464999999999</v>
      </c>
      <c r="AE7">
        <v>9.6557335000000002</v>
      </c>
    </row>
    <row r="8" spans="1:31" x14ac:dyDescent="0.15">
      <c r="A8" s="6">
        <v>1</v>
      </c>
      <c r="B8" s="13"/>
      <c r="C8" s="13"/>
      <c r="D8" s="26"/>
      <c r="E8" s="27" t="s">
        <v>5</v>
      </c>
      <c r="F8" s="28" t="str">
        <f>IF(AND(E8="男性",OR(D8=1,D8=2)),61,IF(AND(E8="男性",OR(D8=3,D8=4,D8=5)),54.8,IF(AND(E8="女性",OR(D8=1,D8=2)),59.7,IF(AND(E8="女性",OR(D8=3,D8=4,D8=5)),52.2," "))))</f>
        <v xml:space="preserve"> </v>
      </c>
      <c r="G8" s="28" t="str">
        <f>IF(OR(D8=1,D8=2),1.35,IF(OR(D8=3,D8=4,D8=5),1.45," "))</f>
        <v xml:space="preserve"> </v>
      </c>
      <c r="H8" s="28" t="str">
        <f>IF(AND(E8="男性",OR(D8=1,D8=2)),20,IF(AND(E8="男性",OR(D8=3,D8=4,D8=5)),10,IF(AND(E8="女性",OR(D8=1,D8=2)),15,IF(AND(E8="女性",OR(D8=3,D8=4,D8=5)),10," "))))</f>
        <v xml:space="preserve"> </v>
      </c>
      <c r="I8" s="27"/>
      <c r="J8" s="28" t="b">
        <f>IF(E8="男性",IF(AND(I8&gt;=70,I8&lt;71),$Z$5,IF(AND(I8&gt;=71,I8&lt;72),$Z$7,IF(AND(I8&gt;=72,I8&lt;73),$Z$8,IF(AND(I8&gt;=73,I8&lt;74),$Z$9,IF(AND(I8&gt;=74,I8&lt;75),$Z$10,IF(AND(I8&gt;=75,I8&lt;76),$Z$11,IF(AND(I8&gt;=76,I8&lt;77),$Z$12,IF(AND(I8&gt;=77,I8&lt;78),$Z$13,IF(AND(I8&gt;=78,I8&lt;79),$Z$14,IF(AND(I8&gt;=79,I8&lt;80),$Z$15,IF(AND(I8&gt;=80,I8&lt;81),$Z$16,IF(AND(I8&gt;=81,I8&lt;82),$Z$17,IF(AND(I8&gt;=82,I8&lt;83),$Z$18,IF(AND(I8&gt;=83,I8&lt;84),$Z$19,IF(AND(I8&gt;=84,I8&lt;85),$Z$20,IF(AND(I8&gt;=85,I8&lt;86),$Z$21,IF(AND(I8&gt;=86,I8&lt;87),$Z$22,IF(AND(I8&gt;=87,I8&lt;88),$Z$23,IF(AND(I8&gt;=88,I8&lt;89),$Z$24,IF(AND(I8&gt;=89,I8&lt;90),$Z$25,IF(AND(I8&gt;=90,I8&lt;91),$Z$26,IF(AND(I8&gt;=91,I8&lt;92),$Z$27,IF(AND(I8&gt;=92,I8&lt;93),$Z$28,IF(AND(I8&gt;=93,I8&lt;94),$Z$29,IF(AND(I8&gt;=94,I8&lt;95),$Z$30,IF(AND(I8&gt;=95,I8&lt;96),$Z$31,IF(AND(I8&gt;=96,I8&lt;97),$Z$32,IF(AND(I8&gt;=97,I8&lt;98),$Z$33,IF(AND(I8&gt;=98,I8&lt;99),$Z$34,IF(AND(I8&gt;=99,I8&lt;100),$Z$35,IF(AND(I8&gt;=100,I8&lt;101),$Z$36,IF(AND(I8&gt;=101,I8&lt;102),$Z$37,IF(AND(I8&gt;=102,I8&lt;103),$Z$38,IF(AND(I8&gt;=103,I8&lt;104),$Z$39,IF(AND(I8&gt;=104,I8&lt;105),$Z$40,IF(AND(I8&gt;=105,I8&lt;106),$Z$41,IF(AND(I8&gt;=106,I8&lt;107),$Z$42,IF(AND(I8&gt;=107,I8&lt;108),$Z$43,IF(AND(I8&gt;=108,I8&lt;109),$Z$44,IF(AND(I8&gt;=109,I8&lt;110),$Z$45,IF(AND(I8&gt;=110,I8&lt;111),$Z$46,IF(AND(I8&gt;=111,I8&lt;112),$Z$47,IF(AND(I8&gt;=112,I8&lt;113),$Z$48,IF(AND(I8&gt;=113,I8&lt;114),$Z$49,IF(AND(I8&gt;=114,I8&lt;115),$Z$50,IF(AND(I8&gt;=115,I8&lt;116),$Z$51,IF(AND(I8&gt;=116,I8&lt;117),$Z$52,IF(AND(I8&gt;=117,I8&lt;118),$Z$53,IF(AND(I8&gt;=118,I8&lt;119),$Z$54,IF(AND(I8&gt;=119,I8&lt;120),$Z$55," ")))))))))))))))))))))))))))))))))))))))))))))))))))</f>
        <v>0</v>
      </c>
      <c r="K8" s="28" t="b">
        <f>IF(E8="女性",IF(AND(I8&gt;=70,I8&lt;71),$AC$5,IF(AND(I8&gt;=71,I8&lt;72),$AC$7,IF(AND(I8&gt;=72,I8&lt;73),$AC$8,IF(AND(I8&gt;=73,I8&lt;74),$AC$9,IF(AND(I8&gt;=74,I8&lt;75),$AC$10,IF(AND(I8&gt;=75,I8&lt;76),$AC$11,IF(AND(I8&gt;=76,I8&lt;77),$AC$12,IF(AND(I8&gt;=77,I8&lt;78),$AC$13,IF(AND(I8&gt;=78,I8&lt;79),$AC$14,IF(AND(I8&gt;=79,I8&lt;80),$AC$15,IF(AND(I8&gt;=80,I8&lt;81),$AC$16,IF(AND(I8&gt;=81,I8&lt;82),$AC$17,IF(AND(I8&gt;=82,I8&lt;83),$AC$18,IF(AND(I8&gt;=83,I8&lt;84),$AC$19,IF(AND(I8&gt;=84,I8&lt;85),$AC$20,IF(AND(I8&gt;=85,I8&lt;86),$AC$21,IF(AND(I8&gt;=86,I8&lt;87),$AC$22,IF(AND(I8&gt;=87,I8&lt;88),$AC$23,IF(AND(I8&gt;=88,I8&lt;89),$AC$24,IF(AND(I8&gt;=89,I8&lt;90),$AC$25,IF(AND(I8&gt;=90,I8&lt;91),$AC$26,IF(AND(I8&gt;=91,I8&lt;92),$AC$27,IF(AND(I8&gt;=92,I8&lt;93),$AC$28,IF(AND(I8&gt;=93,I8&lt;94),$AC$29,IF(AND(I8&gt;=94,I8&lt;95),$AC$30,IF(AND(I8&gt;=95,I8&lt;96),$AC$31,IF(AND(I8&gt;=96,I8&lt;97),$AC$32,IF(AND(I8&gt;=97,I8&lt;98),$AC$33,IF(AND(I8&gt;=98,I8&lt;99),$AC$34,IF(AND(I8&gt;=99,I8&lt;100),$AC$35,IF(AND(I8&gt;=100,I8&lt;101),$AC$36,IF(AND(I8&gt;=101,I8&lt;102),$AC$37,IF(AND(I8&gt;=102,I8&lt;103),$AC$38,IF(AND(I8&gt;=103,I8&lt;104),$AC$39,IF(AND(I8&gt;=104,I8&lt;105),$AC$40,IF(AND(I8&gt;=105,I8&lt;106),$AC$41,IF(AND(I8&gt;=106,I8&lt;107),$AC$42,IF(AND(I8&gt;=107,I8&lt;108),$AC$43,IF(AND(I8&gt;=108,I8&lt;109),$AC$44,IF(AND(I8&gt;=109,I8&lt;110),$AC$45,IF(AND(I8&gt;=110,I8&lt;111),$AC$46,IF(AND(I8&gt;=111,I8&lt;112),$AC$47,IF(AND(I8&gt;=112,I8&lt;113),$AC$48,IF(AND(I8&gt;=113,I8&lt;114),$AC$49,IF(AND(I8&gt;=114,I8&lt;115),$AC$50,IF(AND(I8&gt;=115,I8&lt;116),$AC$51,IF(AND(I8&gt;=116,I8&lt;117),$AC$52,IF(AND(I8&gt;=117,I8&lt;118),$AC$53,IF(AND(I8&gt;=118,I8&lt;119),$AC$54,IF(AND(I8&gt;=119,I8&lt;120),$AC$55," ")))))))))))))))))))))))))))))))))))))))))))))))))))</f>
        <v>0</v>
      </c>
      <c r="L8" s="27"/>
      <c r="M8" s="37" t="str">
        <f>IF(L8&gt;0,(L8*F8*G8)+H8," ")</f>
        <v xml:space="preserve"> </v>
      </c>
      <c r="N8" s="38" t="str">
        <f>IF(D8="","",ROUND(M8,-2))</f>
        <v/>
      </c>
      <c r="O8" s="24" t="str">
        <f>IF(E8="男性",(L8-J8)/J8*100,IF(E8="女性",(L8-K8)/K8*100," "))</f>
        <v xml:space="preserve"> </v>
      </c>
      <c r="Y8" s="22">
        <v>72</v>
      </c>
      <c r="Z8" s="22">
        <v>8.8111400000000017</v>
      </c>
      <c r="AA8">
        <v>7.4894690000000015</v>
      </c>
      <c r="AB8">
        <v>10.132811000000002</v>
      </c>
      <c r="AC8" s="22">
        <v>8.5665599999999991</v>
      </c>
      <c r="AD8">
        <v>7.2815759999999994</v>
      </c>
      <c r="AE8">
        <v>9.8515439999999987</v>
      </c>
    </row>
    <row r="9" spans="1:31" x14ac:dyDescent="0.15">
      <c r="A9" s="6">
        <v>2</v>
      </c>
      <c r="B9" s="13"/>
      <c r="C9" s="13"/>
      <c r="D9" s="26"/>
      <c r="E9" s="27" t="s">
        <v>5</v>
      </c>
      <c r="F9" s="28" t="str">
        <f t="shared" ref="F9:F72" si="0">IF(AND(E9="男性",OR(D9=1,D9=2)),61,IF(AND(E9="男性",OR(D9=3,D9=4,D9=5)),54.8,IF(AND(E9="女性",OR(D9=1,D9=2)),59.7,IF(AND(E9="女性",OR(D9=3,D9=4,D9=5)),52.2," "))))</f>
        <v xml:space="preserve"> </v>
      </c>
      <c r="G9" s="28" t="str">
        <f t="shared" ref="G9:G72" si="1">IF(OR(D9=1,D9=2),1.35,IF(OR(D9=3,D9=4,D9=5),1.45," "))</f>
        <v xml:space="preserve"> </v>
      </c>
      <c r="H9" s="28" t="str">
        <f t="shared" ref="H9:H72" si="2">IF(AND(E9="男性",OR(D9=1,D9=2)),20,IF(AND(E9="男性",OR(D9=3,D9=4,D9=5)),10,IF(AND(E9="女性",OR(D9=1,D9=2)),15,IF(AND(E9="女性",OR(D9=3,D9=4,D9=5)),10," "))))</f>
        <v xml:space="preserve"> </v>
      </c>
      <c r="I9" s="27"/>
      <c r="J9" s="28" t="b">
        <f t="shared" ref="J9:J72" si="3">IF(E9="男性",IF(AND(I9&gt;=70,I9&lt;71),$Z$5,IF(AND(I9&gt;=71,I9&lt;72),$Z$7,IF(AND(I9&gt;=72,I9&lt;73),$Z$8,IF(AND(I9&gt;=73,I9&lt;74),$Z$9,IF(AND(I9&gt;=74,I9&lt;75),$Z$10,IF(AND(I9&gt;=75,I9&lt;76),$Z$11,IF(AND(I9&gt;=76,I9&lt;77),$Z$12,IF(AND(I9&gt;=77,I9&lt;78),$Z$13,IF(AND(I9&gt;=78,I9&lt;79),$Z$14,IF(AND(I9&gt;=79,I9&lt;80),$Z$15,IF(AND(I9&gt;=80,I9&lt;81),$Z$16,IF(AND(I9&gt;=81,I9&lt;82),$Z$17,IF(AND(I9&gt;=82,I9&lt;83),$Z$18,IF(AND(I9&gt;=83,I9&lt;84),$Z$19,IF(AND(I9&gt;=84,I9&lt;85),$Z$20,IF(AND(I9&gt;=85,I9&lt;86),$Z$21,IF(AND(I9&gt;=86,I9&lt;87),$Z$22,IF(AND(I9&gt;=87,I9&lt;88),$Z$23,IF(AND(I9&gt;=88,I9&lt;89),$Z$24,IF(AND(I9&gt;=89,I9&lt;90),$Z$25,IF(AND(I9&gt;=90,I9&lt;91),$Z$26,IF(AND(I9&gt;=91,I9&lt;92),$Z$27,IF(AND(I9&gt;=92,I9&lt;93),$Z$28,IF(AND(I9&gt;=93,I9&lt;94),$Z$29,IF(AND(I9&gt;=94,I9&lt;95),$Z$30,IF(AND(I9&gt;=95,I9&lt;96),$Z$31,IF(AND(I9&gt;=96,I9&lt;97),$Z$32,IF(AND(I9&gt;=97,I9&lt;98),$Z$33,IF(AND(I9&gt;=98,I9&lt;99),$Z$34,IF(AND(I9&gt;=99,I9&lt;100),$Z$35,IF(AND(I9&gt;=100,I9&lt;101),$Z$36,IF(AND(I9&gt;=101,I9&lt;102),$Z$37,IF(AND(I9&gt;=102,I9&lt;103),$Z$38,IF(AND(I9&gt;=103,I9&lt;104),$Z$39,IF(AND(I9&gt;=104,I9&lt;105),$Z$40,IF(AND(I9&gt;=105,I9&lt;106),$Z$41,IF(AND(I9&gt;=106,I9&lt;107),$Z$42,IF(AND(I9&gt;=107,I9&lt;108),$Z$43,IF(AND(I9&gt;=108,I9&lt;109),$Z$44,IF(AND(I9&gt;=109,I9&lt;110),$Z$45,IF(AND(I9&gt;=110,I9&lt;111),$Z$46,IF(AND(I9&gt;=111,I9&lt;112),$Z$47,IF(AND(I9&gt;=112,I9&lt;113),$Z$48,IF(AND(I9&gt;=113,I9&lt;114),$Z$49,IF(AND(I9&gt;=114,I9&lt;115),$Z$50,IF(AND(I9&gt;=115,I9&lt;116),$Z$51,IF(AND(I9&gt;=116,I9&lt;117),$Z$52,IF(AND(I9&gt;=117,I9&lt;118),$Z$53,IF(AND(I9&gt;=118,I9&lt;119),$Z$54,IF(AND(I9&gt;=119,I9&lt;120),$Z$55," ")))))))))))))))))))))))))))))))))))))))))))))))))))</f>
        <v>0</v>
      </c>
      <c r="K9" s="28" t="b">
        <f t="shared" ref="K9:K72" si="4">IF(E9="女性",IF(AND(I9&gt;=70,I9&lt;71),$AC$5,IF(AND(I9&gt;=71,I9&lt;72),$AC$7,IF(AND(I9&gt;=72,I9&lt;73),$AC$8,IF(AND(I9&gt;=73,I9&lt;74),$AC$9,IF(AND(I9&gt;=74,I9&lt;75),$AC$10,IF(AND(I9&gt;=75,I9&lt;76),$AC$11,IF(AND(I9&gt;=76,I9&lt;77),$AC$12,IF(AND(I9&gt;=77,I9&lt;78),$AC$13,IF(AND(I9&gt;=78,I9&lt;79),$AC$14,IF(AND(I9&gt;=79,I9&lt;80),$AC$15,IF(AND(I9&gt;=80,I9&lt;81),$AC$16,IF(AND(I9&gt;=81,I9&lt;82),$AC$17,IF(AND(I9&gt;=82,I9&lt;83),$AC$18,IF(AND(I9&gt;=83,I9&lt;84),$AC$19,IF(AND(I9&gt;=84,I9&lt;85),$AC$20,IF(AND(I9&gt;=85,I9&lt;86),$AC$21,IF(AND(I9&gt;=86,I9&lt;87),$AC$22,IF(AND(I9&gt;=87,I9&lt;88),$AC$23,IF(AND(I9&gt;=88,I9&lt;89),$AC$24,IF(AND(I9&gt;=89,I9&lt;90),$AC$25,IF(AND(I9&gt;=90,I9&lt;91),$AC$26,IF(AND(I9&gt;=91,I9&lt;92),$AC$27,IF(AND(I9&gt;=92,I9&lt;93),$AC$28,IF(AND(I9&gt;=93,I9&lt;94),$AC$29,IF(AND(I9&gt;=94,I9&lt;95),$AC$30,IF(AND(I9&gt;=95,I9&lt;96),$AC$31,IF(AND(I9&gt;=96,I9&lt;97),$AC$32,IF(AND(I9&gt;=97,I9&lt;98),$AC$33,IF(AND(I9&gt;=98,I9&lt;99),$AC$34,IF(AND(I9&gt;=99,I9&lt;100),$AC$35,IF(AND(I9&gt;=100,I9&lt;101),$AC$36,IF(AND(I9&gt;=101,I9&lt;102),$AC$37,IF(AND(I9&gt;=102,I9&lt;103),$AC$38,IF(AND(I9&gt;=103,I9&lt;104),$AC$39,IF(AND(I9&gt;=104,I9&lt;105),$AC$40,IF(AND(I9&gt;=105,I9&lt;106),$AC$41,IF(AND(I9&gt;=106,I9&lt;107),$AC$42,IF(AND(I9&gt;=107,I9&lt;108),$AC$43,IF(AND(I9&gt;=108,I9&lt;109),$AC$44,IF(AND(I9&gt;=109,I9&lt;110),$AC$45,IF(AND(I9&gt;=110,I9&lt;111),$AC$46,IF(AND(I9&gt;=111,I9&lt;112),$AC$47,IF(AND(I9&gt;=112,I9&lt;113),$AC$48,IF(AND(I9&gt;=113,I9&lt;114),$AC$49,IF(AND(I9&gt;=114,I9&lt;115),$AC$50,IF(AND(I9&gt;=115,I9&lt;116),$AC$51,IF(AND(I9&gt;=116,I9&lt;117),$AC$52,IF(AND(I9&gt;=117,I9&lt;118),$AC$53,IF(AND(I9&gt;=118,I9&lt;119),$AC$54,IF(AND(I9&gt;=119,I9&lt;120),$AC$55," ")))))))))))))))))))))))))))))))))))))))))))))))))))</f>
        <v>0</v>
      </c>
      <c r="L9" s="27"/>
      <c r="M9" s="37" t="str">
        <f t="shared" ref="M9:M72" si="5">IF(L9&gt;0,(L9*F9*G9)+H9," ")</f>
        <v xml:space="preserve"> </v>
      </c>
      <c r="N9" s="38" t="str">
        <f t="shared" ref="N9:N72" si="6">IF(D9="","",ROUND(M9,-2))</f>
        <v/>
      </c>
      <c r="O9" s="24" t="str">
        <f t="shared" ref="O9:O72" si="7">IF(E9="男性",(L9-J9)/J9*100,IF(E9="女性",(L9-K9)/K9*100," "))</f>
        <v xml:space="preserve"> </v>
      </c>
      <c r="Q9" s="47" t="s">
        <v>18</v>
      </c>
      <c r="R9" s="47"/>
      <c r="S9" s="7" t="s">
        <v>9</v>
      </c>
      <c r="Y9" s="22">
        <v>73</v>
      </c>
      <c r="Z9" s="22">
        <v>8.9932400000000019</v>
      </c>
      <c r="AA9">
        <v>7.644254000000001</v>
      </c>
      <c r="AB9">
        <v>10.342226000000002</v>
      </c>
      <c r="AC9" s="22">
        <v>8.741810000000001</v>
      </c>
      <c r="AD9">
        <v>7.4305385000000008</v>
      </c>
      <c r="AE9">
        <v>10.053081500000001</v>
      </c>
    </row>
    <row r="10" spans="1:31" x14ac:dyDescent="0.15">
      <c r="A10" s="6">
        <v>3</v>
      </c>
      <c r="B10" s="13"/>
      <c r="C10" s="13"/>
      <c r="D10" s="26"/>
      <c r="E10" s="27" t="s">
        <v>5</v>
      </c>
      <c r="F10" s="28" t="str">
        <f t="shared" si="0"/>
        <v xml:space="preserve"> </v>
      </c>
      <c r="G10" s="28" t="str">
        <f t="shared" si="1"/>
        <v xml:space="preserve"> </v>
      </c>
      <c r="H10" s="28" t="str">
        <f t="shared" si="2"/>
        <v xml:space="preserve"> </v>
      </c>
      <c r="I10" s="27"/>
      <c r="J10" s="28" t="b">
        <f t="shared" ref="J10" si="8">IF(E10="男性",IF(AND(I10&gt;=70,I10&lt;71),$Z$5,IF(AND(I10&gt;=71,I10&lt;72),$Z$7,IF(AND(I10&gt;=72,I10&lt;73),$Z$8,IF(AND(I10&gt;=73,I10&lt;74),$Z$9,IF(AND(I10&gt;=74,I10&lt;75),$Z$10,IF(AND(I10&gt;=75,I10&lt;76),$Z$11,IF(AND(I10&gt;=76,I10&lt;77),$Z$12,IF(AND(I10&gt;=77,I10&lt;78),$Z$13,IF(AND(I10&gt;=78,I10&lt;79),$Z$14,IF(AND(I10&gt;=79,I10&lt;80),$Z$15,IF(AND(I10&gt;=80,I10&lt;81),$Z$16,IF(AND(I10&gt;=81,I10&lt;82),$Z$17,IF(AND(I10&gt;=82,I10&lt;83),$Z$18,IF(AND(I10&gt;=83,I10&lt;84),$Z$19,IF(AND(I10&gt;=84,I10&lt;85),$Z$20,IF(AND(I10&gt;=85,I10&lt;86),$Z$21,IF(AND(I10&gt;=86,I10&lt;87),$Z$22,IF(AND(I10&gt;=87,I10&lt;88),$Z$23,IF(AND(I10&gt;=88,I10&lt;89),$Z$24,IF(AND(I10&gt;=89,I10&lt;90),$Z$25,IF(AND(I10&gt;=90,I10&lt;91),$Z$26,IF(AND(I10&gt;=91,I10&lt;92),$Z$27,IF(AND(I10&gt;=92,I10&lt;93),$Z$28,IF(AND(I10&gt;=93,I10&lt;94),$Z$29,IF(AND(I10&gt;=94,I10&lt;95),$Z$30,IF(AND(I10&gt;=95,I10&lt;96),$Z$31,IF(AND(I10&gt;=96,I10&lt;97),$Z$32,IF(AND(I10&gt;=97,I10&lt;98),$Z$33,IF(AND(I10&gt;=98,I10&lt;99),$Z$34,IF(AND(I10&gt;=99,I10&lt;100),$Z$35,IF(AND(I10&gt;=100,I10&lt;101),$Z$36,IF(AND(I10&gt;=101,I10&lt;102),$Z$37,IF(AND(I10&gt;=102,I10&lt;103),$Z$38,IF(AND(I10&gt;=103,I10&lt;104),$Z$39,IF(AND(I10&gt;=104,I10&lt;105),$Z$40,IF(AND(I10&gt;=105,I10&lt;106),$Z$41,IF(AND(I10&gt;=106,I10&lt;107),$Z$42,IF(AND(I10&gt;=107,I10&lt;108),$Z$43,IF(AND(I10&gt;=108,I10&lt;109),$Z$44,IF(AND(I10&gt;=109,I10&lt;110),$Z$45,IF(AND(I10&gt;=110,I10&lt;111),$Z$46,IF(AND(I10&gt;=111,I10&lt;112),$Z$47,IF(AND(I10&gt;=112,I10&lt;113),$Z$48,IF(AND(I10&gt;=113,I10&lt;114),$Z$49,IF(AND(I10&gt;=114,I10&lt;115),$Z$50,IF(AND(I10&gt;=115,I10&lt;116),$Z$51,IF(AND(I10&gt;=116,I10&lt;117),$Z$52,IF(AND(I10&gt;=117,I10&lt;118),$Z$53,IF(AND(I10&gt;=118,I10&lt;119),$Z$54,IF(AND(I10&gt;=119,I10&lt;120),$Z$55," ")))))))))))))))))))))))))))))))))))))))))))))))))))</f>
        <v>0</v>
      </c>
      <c r="K10" s="28" t="b">
        <f t="shared" ref="K10" si="9">IF(E10="女性",IF(AND(I10&gt;=70,I10&lt;71),$AC$5,IF(AND(I10&gt;=71,I10&lt;72),$AC$7,IF(AND(I10&gt;=72,I10&lt;73),$AC$8,IF(AND(I10&gt;=73,I10&lt;74),$AC$9,IF(AND(I10&gt;=74,I10&lt;75),$AC$10,IF(AND(I10&gt;=75,I10&lt;76),$AC$11,IF(AND(I10&gt;=76,I10&lt;77),$AC$12,IF(AND(I10&gt;=77,I10&lt;78),$AC$13,IF(AND(I10&gt;=78,I10&lt;79),$AC$14,IF(AND(I10&gt;=79,I10&lt;80),$AC$15,IF(AND(I10&gt;=80,I10&lt;81),$AC$16,IF(AND(I10&gt;=81,I10&lt;82),$AC$17,IF(AND(I10&gt;=82,I10&lt;83),$AC$18,IF(AND(I10&gt;=83,I10&lt;84),$AC$19,IF(AND(I10&gt;=84,I10&lt;85),$AC$20,IF(AND(I10&gt;=85,I10&lt;86),$AC$21,IF(AND(I10&gt;=86,I10&lt;87),$AC$22,IF(AND(I10&gt;=87,I10&lt;88),$AC$23,IF(AND(I10&gt;=88,I10&lt;89),$AC$24,IF(AND(I10&gt;=89,I10&lt;90),$AC$25,IF(AND(I10&gt;=90,I10&lt;91),$AC$26,IF(AND(I10&gt;=91,I10&lt;92),$AC$27,IF(AND(I10&gt;=92,I10&lt;93),$AC$28,IF(AND(I10&gt;=93,I10&lt;94),$AC$29,IF(AND(I10&gt;=94,I10&lt;95),$AC$30,IF(AND(I10&gt;=95,I10&lt;96),$AC$31,IF(AND(I10&gt;=96,I10&lt;97),$AC$32,IF(AND(I10&gt;=97,I10&lt;98),$AC$33,IF(AND(I10&gt;=98,I10&lt;99),$AC$34,IF(AND(I10&gt;=99,I10&lt;100),$AC$35,IF(AND(I10&gt;=100,I10&lt;101),$AC$36,IF(AND(I10&gt;=101,I10&lt;102),$AC$37,IF(AND(I10&gt;=102,I10&lt;103),$AC$38,IF(AND(I10&gt;=103,I10&lt;104),$AC$39,IF(AND(I10&gt;=104,I10&lt;105),$AC$40,IF(AND(I10&gt;=105,I10&lt;106),$AC$41,IF(AND(I10&gt;=106,I10&lt;107),$AC$42,IF(AND(I10&gt;=107,I10&lt;108),$AC$43,IF(AND(I10&gt;=108,I10&lt;109),$AC$44,IF(AND(I10&gt;=109,I10&lt;110),$AC$45,IF(AND(I10&gt;=110,I10&lt;111),$AC$46,IF(AND(I10&gt;=111,I10&lt;112),$AC$47,IF(AND(I10&gt;=112,I10&lt;113),$AC$48,IF(AND(I10&gt;=113,I10&lt;114),$AC$49,IF(AND(I10&gt;=114,I10&lt;115),$AC$50,IF(AND(I10&gt;=115,I10&lt;116),$AC$51,IF(AND(I10&gt;=116,I10&lt;117),$AC$52,IF(AND(I10&gt;=117,I10&lt;118),$AC$53,IF(AND(I10&gt;=118,I10&lt;119),$AC$54,IF(AND(I10&gt;=119,I10&lt;120),$AC$55," ")))))))))))))))))))))))))))))))))))))))))))))))))))</f>
        <v>0</v>
      </c>
      <c r="L10" s="27"/>
      <c r="M10" s="37" t="str">
        <f t="shared" si="5"/>
        <v xml:space="preserve"> </v>
      </c>
      <c r="N10" s="38" t="str">
        <f t="shared" si="6"/>
        <v/>
      </c>
      <c r="O10" s="24" t="str">
        <f t="shared" si="7"/>
        <v xml:space="preserve"> </v>
      </c>
      <c r="Q10" s="8" t="s">
        <v>15</v>
      </c>
      <c r="R10" s="1" t="s">
        <v>19</v>
      </c>
      <c r="S10" s="39">
        <f>COUNTIFS($D$8:$D$207,"&gt;=3",$D$8:$D$207,"&lt;6",$O$8:$O$207,"&gt;=30")</f>
        <v>0</v>
      </c>
      <c r="Y10" s="22">
        <v>74</v>
      </c>
      <c r="Z10" s="22">
        <v>9.1794600000000024</v>
      </c>
      <c r="AA10">
        <v>7.8025410000000015</v>
      </c>
      <c r="AB10">
        <v>10.556379000000002</v>
      </c>
      <c r="AC10" s="22">
        <v>8.9220400000000009</v>
      </c>
      <c r="AD10">
        <v>7.5837340000000006</v>
      </c>
      <c r="AE10">
        <v>10.260346</v>
      </c>
    </row>
    <row r="11" spans="1:31" x14ac:dyDescent="0.15">
      <c r="A11" s="6">
        <v>4</v>
      </c>
      <c r="B11" s="13"/>
      <c r="C11" s="13"/>
      <c r="D11" s="26"/>
      <c r="E11" s="27" t="s">
        <v>5</v>
      </c>
      <c r="F11" s="28" t="str">
        <f t="shared" si="0"/>
        <v xml:space="preserve"> </v>
      </c>
      <c r="G11" s="28" t="str">
        <f t="shared" si="1"/>
        <v xml:space="preserve"> </v>
      </c>
      <c r="H11" s="28" t="str">
        <f t="shared" si="2"/>
        <v xml:space="preserve"> </v>
      </c>
      <c r="I11" s="27"/>
      <c r="J11" s="28" t="b">
        <f t="shared" ref="J11" si="10">IF(E11="男性",IF(AND(I11&gt;=70,I11&lt;71),$Z$5,IF(AND(I11&gt;=71,I11&lt;72),$Z$7,IF(AND(I11&gt;=72,I11&lt;73),$Z$8,IF(AND(I11&gt;=73,I11&lt;74),$Z$9,IF(AND(I11&gt;=74,I11&lt;75),$Z$10,IF(AND(I11&gt;=75,I11&lt;76),$Z$11,IF(AND(I11&gt;=76,I11&lt;77),$Z$12,IF(AND(I11&gt;=77,I11&lt;78),$Z$13,IF(AND(I11&gt;=78,I11&lt;79),$Z$14,IF(AND(I11&gt;=79,I11&lt;80),$Z$15,IF(AND(I11&gt;=80,I11&lt;81),$Z$16,IF(AND(I11&gt;=81,I11&lt;82),$Z$17,IF(AND(I11&gt;=82,I11&lt;83),$Z$18,IF(AND(I11&gt;=83,I11&lt;84),$Z$19,IF(AND(I11&gt;=84,I11&lt;85),$Z$20,IF(AND(I11&gt;=85,I11&lt;86),$Z$21,IF(AND(I11&gt;=86,I11&lt;87),$Z$22,IF(AND(I11&gt;=87,I11&lt;88),$Z$23,IF(AND(I11&gt;=88,I11&lt;89),$Z$24,IF(AND(I11&gt;=89,I11&lt;90),$Z$25,IF(AND(I11&gt;=90,I11&lt;91),$Z$26,IF(AND(I11&gt;=91,I11&lt;92),$Z$27,IF(AND(I11&gt;=92,I11&lt;93),$Z$28,IF(AND(I11&gt;=93,I11&lt;94),$Z$29,IF(AND(I11&gt;=94,I11&lt;95),$Z$30,IF(AND(I11&gt;=95,I11&lt;96),$Z$31,IF(AND(I11&gt;=96,I11&lt;97),$Z$32,IF(AND(I11&gt;=97,I11&lt;98),$Z$33,IF(AND(I11&gt;=98,I11&lt;99),$Z$34,IF(AND(I11&gt;=99,I11&lt;100),$Z$35,IF(AND(I11&gt;=100,I11&lt;101),$Z$36,IF(AND(I11&gt;=101,I11&lt;102),$Z$37,IF(AND(I11&gt;=102,I11&lt;103),$Z$38,IF(AND(I11&gt;=103,I11&lt;104),$Z$39,IF(AND(I11&gt;=104,I11&lt;105),$Z$40,IF(AND(I11&gt;=105,I11&lt;106),$Z$41,IF(AND(I11&gt;=106,I11&lt;107),$Z$42,IF(AND(I11&gt;=107,I11&lt;108),$Z$43,IF(AND(I11&gt;=108,I11&lt;109),$Z$44,IF(AND(I11&gt;=109,I11&lt;110),$Z$45,IF(AND(I11&gt;=110,I11&lt;111),$Z$46,IF(AND(I11&gt;=111,I11&lt;112),$Z$47,IF(AND(I11&gt;=112,I11&lt;113),$Z$48,IF(AND(I11&gt;=113,I11&lt;114),$Z$49,IF(AND(I11&gt;=114,I11&lt;115),$Z$50,IF(AND(I11&gt;=115,I11&lt;116),$Z$51,IF(AND(I11&gt;=116,I11&lt;117),$Z$52,IF(AND(I11&gt;=117,I11&lt;118),$Z$53,IF(AND(I11&gt;=118,I11&lt;119),$Z$54,IF(AND(I11&gt;=119,I11&lt;120),$Z$55," ")))))))))))))))))))))))))))))))))))))))))))))))))))</f>
        <v>0</v>
      </c>
      <c r="K11" s="28" t="b">
        <f t="shared" ref="K11" si="11">IF(E11="女性",IF(AND(I11&gt;=70,I11&lt;71),$AC$5,IF(AND(I11&gt;=71,I11&lt;72),$AC$7,IF(AND(I11&gt;=72,I11&lt;73),$AC$8,IF(AND(I11&gt;=73,I11&lt;74),$AC$9,IF(AND(I11&gt;=74,I11&lt;75),$AC$10,IF(AND(I11&gt;=75,I11&lt;76),$AC$11,IF(AND(I11&gt;=76,I11&lt;77),$AC$12,IF(AND(I11&gt;=77,I11&lt;78),$AC$13,IF(AND(I11&gt;=78,I11&lt;79),$AC$14,IF(AND(I11&gt;=79,I11&lt;80),$AC$15,IF(AND(I11&gt;=80,I11&lt;81),$AC$16,IF(AND(I11&gt;=81,I11&lt;82),$AC$17,IF(AND(I11&gt;=82,I11&lt;83),$AC$18,IF(AND(I11&gt;=83,I11&lt;84),$AC$19,IF(AND(I11&gt;=84,I11&lt;85),$AC$20,IF(AND(I11&gt;=85,I11&lt;86),$AC$21,IF(AND(I11&gt;=86,I11&lt;87),$AC$22,IF(AND(I11&gt;=87,I11&lt;88),$AC$23,IF(AND(I11&gt;=88,I11&lt;89),$AC$24,IF(AND(I11&gt;=89,I11&lt;90),$AC$25,IF(AND(I11&gt;=90,I11&lt;91),$AC$26,IF(AND(I11&gt;=91,I11&lt;92),$AC$27,IF(AND(I11&gt;=92,I11&lt;93),$AC$28,IF(AND(I11&gt;=93,I11&lt;94),$AC$29,IF(AND(I11&gt;=94,I11&lt;95),$AC$30,IF(AND(I11&gt;=95,I11&lt;96),$AC$31,IF(AND(I11&gt;=96,I11&lt;97),$AC$32,IF(AND(I11&gt;=97,I11&lt;98),$AC$33,IF(AND(I11&gt;=98,I11&lt;99),$AC$34,IF(AND(I11&gt;=99,I11&lt;100),$AC$35,IF(AND(I11&gt;=100,I11&lt;101),$AC$36,IF(AND(I11&gt;=101,I11&lt;102),$AC$37,IF(AND(I11&gt;=102,I11&lt;103),$AC$38,IF(AND(I11&gt;=103,I11&lt;104),$AC$39,IF(AND(I11&gt;=104,I11&lt;105),$AC$40,IF(AND(I11&gt;=105,I11&lt;106),$AC$41,IF(AND(I11&gt;=106,I11&lt;107),$AC$42,IF(AND(I11&gt;=107,I11&lt;108),$AC$43,IF(AND(I11&gt;=108,I11&lt;109),$AC$44,IF(AND(I11&gt;=109,I11&lt;110),$AC$45,IF(AND(I11&gt;=110,I11&lt;111),$AC$46,IF(AND(I11&gt;=111,I11&lt;112),$AC$47,IF(AND(I11&gt;=112,I11&lt;113),$AC$48,IF(AND(I11&gt;=113,I11&lt;114),$AC$49,IF(AND(I11&gt;=114,I11&lt;115),$AC$50,IF(AND(I11&gt;=115,I11&lt;116),$AC$51,IF(AND(I11&gt;=116,I11&lt;117),$AC$52,IF(AND(I11&gt;=117,I11&lt;118),$AC$53,IF(AND(I11&gt;=118,I11&lt;119),$AC$54,IF(AND(I11&gt;=119,I11&lt;120),$AC$55," ")))))))))))))))))))))))))))))))))))))))))))))))))))</f>
        <v>0</v>
      </c>
      <c r="L11" s="27"/>
      <c r="M11" s="37" t="str">
        <f t="shared" si="5"/>
        <v xml:space="preserve"> </v>
      </c>
      <c r="N11" s="38" t="str">
        <f t="shared" si="6"/>
        <v/>
      </c>
      <c r="O11" s="24" t="str">
        <f t="shared" si="7"/>
        <v xml:space="preserve"> </v>
      </c>
      <c r="Q11" s="8" t="s">
        <v>16</v>
      </c>
      <c r="R11" s="1" t="s">
        <v>20</v>
      </c>
      <c r="S11" s="43">
        <f>COUNTIFS($D$8:$D$207,"&gt;=3",$D$8:$D$207,"&lt;6",$O$8:$O$207,"&gt;=20",$O$8:$O$207,"&lt;30")</f>
        <v>0</v>
      </c>
      <c r="Y11" s="22">
        <v>75</v>
      </c>
      <c r="Z11" s="22">
        <v>9.3698000000000032</v>
      </c>
      <c r="AA11">
        <v>7.9643300000000021</v>
      </c>
      <c r="AB11">
        <v>10.775270000000003</v>
      </c>
      <c r="AC11" s="22">
        <v>9.1072500000000005</v>
      </c>
      <c r="AD11">
        <v>7.7411625000000006</v>
      </c>
      <c r="AE11">
        <v>10.4733375</v>
      </c>
    </row>
    <row r="12" spans="1:31" x14ac:dyDescent="0.15">
      <c r="A12" s="6">
        <v>5</v>
      </c>
      <c r="B12" s="13"/>
      <c r="C12" s="13"/>
      <c r="D12" s="26"/>
      <c r="E12" s="27" t="s">
        <v>5</v>
      </c>
      <c r="F12" s="28" t="str">
        <f t="shared" si="0"/>
        <v xml:space="preserve"> </v>
      </c>
      <c r="G12" s="28" t="str">
        <f t="shared" si="1"/>
        <v xml:space="preserve"> </v>
      </c>
      <c r="H12" s="28" t="str">
        <f t="shared" si="2"/>
        <v xml:space="preserve"> </v>
      </c>
      <c r="I12" s="27"/>
      <c r="J12" s="28" t="b">
        <f t="shared" si="3"/>
        <v>0</v>
      </c>
      <c r="K12" s="28" t="b">
        <f t="shared" si="4"/>
        <v>0</v>
      </c>
      <c r="L12" s="27"/>
      <c r="M12" s="37" t="str">
        <f t="shared" si="5"/>
        <v xml:space="preserve"> </v>
      </c>
      <c r="N12" s="38" t="str">
        <f t="shared" si="6"/>
        <v/>
      </c>
      <c r="O12" s="24" t="str">
        <f t="shared" si="7"/>
        <v xml:space="preserve"> </v>
      </c>
      <c r="Q12" s="8" t="s">
        <v>17</v>
      </c>
      <c r="R12" s="1" t="s">
        <v>73</v>
      </c>
      <c r="S12" s="44">
        <f>COUNTIFS($D$8:$D$207,"&gt;=3",$D$8:$D$207,"&lt;6",$O$8:$O$207,"&gt;=15",$O$8:$O$207,"&lt;20")</f>
        <v>0</v>
      </c>
      <c r="Y12" s="22">
        <v>76</v>
      </c>
      <c r="Z12" s="22">
        <v>9.5642600000000009</v>
      </c>
      <c r="AA12">
        <v>8.1296210000000002</v>
      </c>
      <c r="AB12">
        <v>10.998899</v>
      </c>
      <c r="AC12" s="22">
        <v>9.2974399999999999</v>
      </c>
      <c r="AD12">
        <v>7.9028239999999998</v>
      </c>
      <c r="AE12">
        <v>10.692055999999999</v>
      </c>
    </row>
    <row r="13" spans="1:31" x14ac:dyDescent="0.15">
      <c r="A13" s="6">
        <v>6</v>
      </c>
      <c r="B13" s="13"/>
      <c r="C13" s="13"/>
      <c r="D13" s="26"/>
      <c r="E13" s="27" t="s">
        <v>5</v>
      </c>
      <c r="F13" s="28" t="str">
        <f t="shared" si="0"/>
        <v xml:space="preserve"> </v>
      </c>
      <c r="G13" s="28" t="str">
        <f t="shared" si="1"/>
        <v xml:space="preserve"> </v>
      </c>
      <c r="H13" s="28" t="str">
        <f t="shared" si="2"/>
        <v xml:space="preserve"> </v>
      </c>
      <c r="I13" s="27"/>
      <c r="J13" s="28" t="b">
        <f t="shared" si="3"/>
        <v>0</v>
      </c>
      <c r="K13" s="28" t="b">
        <f t="shared" si="4"/>
        <v>0</v>
      </c>
      <c r="L13" s="27"/>
      <c r="M13" s="37" t="str">
        <f t="shared" si="5"/>
        <v xml:space="preserve"> </v>
      </c>
      <c r="N13" s="38" t="str">
        <f t="shared" si="6"/>
        <v/>
      </c>
      <c r="O13" s="24" t="str">
        <f t="shared" si="7"/>
        <v xml:space="preserve"> </v>
      </c>
      <c r="Q13" s="8" t="s">
        <v>13</v>
      </c>
      <c r="R13" s="1" t="s">
        <v>21</v>
      </c>
      <c r="S13" s="3">
        <f>COUNTIFS($D$8:$D$207,"&gt;=3",$D$8:$D$207,"&lt;6",$O$8:$O$207,"&gt;-14.9",$O$8:$O$207,"&lt;15")</f>
        <v>0</v>
      </c>
      <c r="Y13" s="22">
        <v>77</v>
      </c>
      <c r="Z13" s="22">
        <v>9.7628400000000024</v>
      </c>
      <c r="AA13">
        <v>8.2984140000000011</v>
      </c>
      <c r="AB13">
        <v>11.227266000000002</v>
      </c>
      <c r="AC13" s="22">
        <v>9.4926100000000009</v>
      </c>
      <c r="AD13">
        <v>8.068718500000001</v>
      </c>
      <c r="AE13">
        <v>10.916501500000001</v>
      </c>
    </row>
    <row r="14" spans="1:31" x14ac:dyDescent="0.15">
      <c r="A14" s="6">
        <v>7</v>
      </c>
      <c r="B14" s="13"/>
      <c r="C14" s="13"/>
      <c r="D14" s="26"/>
      <c r="E14" s="27" t="s">
        <v>5</v>
      </c>
      <c r="F14" s="28" t="str">
        <f t="shared" si="0"/>
        <v xml:space="preserve"> </v>
      </c>
      <c r="G14" s="28" t="str">
        <f t="shared" si="1"/>
        <v xml:space="preserve"> </v>
      </c>
      <c r="H14" s="28" t="str">
        <f t="shared" si="2"/>
        <v xml:space="preserve"> </v>
      </c>
      <c r="I14" s="27"/>
      <c r="J14" s="28" t="b">
        <f t="shared" si="3"/>
        <v>0</v>
      </c>
      <c r="K14" s="28" t="b">
        <f t="shared" si="4"/>
        <v>0</v>
      </c>
      <c r="L14" s="27"/>
      <c r="M14" s="37" t="str">
        <f t="shared" si="5"/>
        <v xml:space="preserve"> </v>
      </c>
      <c r="N14" s="38" t="str">
        <f t="shared" si="6"/>
        <v/>
      </c>
      <c r="O14" s="24" t="str">
        <f t="shared" si="7"/>
        <v xml:space="preserve"> </v>
      </c>
      <c r="Q14" s="8" t="s">
        <v>12</v>
      </c>
      <c r="R14" s="1" t="s">
        <v>22</v>
      </c>
      <c r="S14" s="45">
        <f>COUNTIFS($D$8:$D$207,"&gt;=3",$D$8:$D$207,"&lt;6",$O$8:$O$207,"&gt;=-20",$O$8:$O$207,"&lt;-14.9")</f>
        <v>0</v>
      </c>
      <c r="U14" s="7"/>
      <c r="V14" s="7" t="s">
        <v>26</v>
      </c>
      <c r="W14" s="7" t="s">
        <v>22</v>
      </c>
      <c r="Y14" s="22">
        <v>78</v>
      </c>
      <c r="Z14" s="22">
        <v>9.9655400000000025</v>
      </c>
      <c r="AA14">
        <v>8.4707090000000012</v>
      </c>
      <c r="AB14">
        <v>11.460371000000002</v>
      </c>
      <c r="AC14" s="22">
        <v>9.6927599999999998</v>
      </c>
      <c r="AD14">
        <v>8.2388459999999988</v>
      </c>
      <c r="AE14">
        <v>11.146673999999999</v>
      </c>
    </row>
    <row r="15" spans="1:31" x14ac:dyDescent="0.15">
      <c r="A15" s="6">
        <v>8</v>
      </c>
      <c r="B15" s="13"/>
      <c r="C15" s="13"/>
      <c r="D15" s="26"/>
      <c r="E15" s="27" t="s">
        <v>5</v>
      </c>
      <c r="F15" s="28" t="str">
        <f t="shared" si="0"/>
        <v xml:space="preserve"> </v>
      </c>
      <c r="G15" s="28" t="str">
        <f t="shared" si="1"/>
        <v xml:space="preserve"> </v>
      </c>
      <c r="H15" s="28" t="str">
        <f t="shared" si="2"/>
        <v xml:space="preserve"> </v>
      </c>
      <c r="I15" s="27"/>
      <c r="J15" s="28" t="b">
        <f t="shared" si="3"/>
        <v>0</v>
      </c>
      <c r="K15" s="28" t="b">
        <f t="shared" si="4"/>
        <v>0</v>
      </c>
      <c r="L15" s="27"/>
      <c r="M15" s="37" t="str">
        <f t="shared" si="5"/>
        <v xml:space="preserve"> </v>
      </c>
      <c r="N15" s="38" t="str">
        <f t="shared" si="6"/>
        <v/>
      </c>
      <c r="O15" s="24" t="str">
        <f t="shared" si="7"/>
        <v xml:space="preserve"> </v>
      </c>
      <c r="Q15" s="8" t="s">
        <v>14</v>
      </c>
      <c r="R15" s="1" t="s">
        <v>23</v>
      </c>
      <c r="S15" s="46">
        <f>COUNTIFS($D$8:$D$207,"&gt;=3",$D$8:$D$207,"&lt;6",$O$8:$O$207,"&lt;=-20")</f>
        <v>0</v>
      </c>
      <c r="U15" s="8" t="s">
        <v>27</v>
      </c>
      <c r="V15" s="1">
        <f>SUM($S$10:$S$12)</f>
        <v>0</v>
      </c>
      <c r="W15" s="1">
        <f>SUM($S$14:$S$15)</f>
        <v>0</v>
      </c>
      <c r="Y15" s="22">
        <v>79</v>
      </c>
      <c r="Z15" s="22">
        <v>10.172360000000003</v>
      </c>
      <c r="AA15">
        <v>8.6465060000000022</v>
      </c>
      <c r="AB15">
        <v>11.698214000000002</v>
      </c>
      <c r="AC15" s="22">
        <v>9.8978900000000003</v>
      </c>
      <c r="AD15">
        <v>8.4132064999999994</v>
      </c>
      <c r="AE15">
        <v>11.382573499999999</v>
      </c>
    </row>
    <row r="16" spans="1:31" x14ac:dyDescent="0.15">
      <c r="A16" s="6">
        <v>9</v>
      </c>
      <c r="B16" s="13"/>
      <c r="C16" s="13"/>
      <c r="D16" s="26"/>
      <c r="E16" s="27" t="s">
        <v>5</v>
      </c>
      <c r="F16" s="28" t="str">
        <f t="shared" si="0"/>
        <v xml:space="preserve"> </v>
      </c>
      <c r="G16" s="28" t="str">
        <f t="shared" si="1"/>
        <v xml:space="preserve"> </v>
      </c>
      <c r="H16" s="28" t="str">
        <f t="shared" si="2"/>
        <v xml:space="preserve"> </v>
      </c>
      <c r="I16" s="27"/>
      <c r="J16" s="28" t="b">
        <f t="shared" si="3"/>
        <v>0</v>
      </c>
      <c r="K16" s="28" t="b">
        <f t="shared" si="4"/>
        <v>0</v>
      </c>
      <c r="L16" s="27"/>
      <c r="M16" s="37" t="str">
        <f t="shared" si="5"/>
        <v xml:space="preserve"> </v>
      </c>
      <c r="N16" s="38" t="str">
        <f t="shared" si="6"/>
        <v/>
      </c>
      <c r="O16" s="24" t="str">
        <f t="shared" si="7"/>
        <v xml:space="preserve"> </v>
      </c>
      <c r="Q16" s="48" t="s">
        <v>24</v>
      </c>
      <c r="R16" s="48"/>
      <c r="S16" s="3">
        <f>SUM(S10:S15)</f>
        <v>0</v>
      </c>
      <c r="U16" s="8" t="s">
        <v>25</v>
      </c>
      <c r="V16" s="4" t="str">
        <f>IF($V$15&gt;0,$V$15/$S$16*100," ")</f>
        <v xml:space="preserve"> </v>
      </c>
      <c r="W16" s="4" t="str">
        <f>IF($W$15&gt;0,$W$15/$S$16*100," ")</f>
        <v xml:space="preserve"> </v>
      </c>
      <c r="Y16" s="22">
        <v>80</v>
      </c>
      <c r="Z16" s="22">
        <v>10.383300000000002</v>
      </c>
      <c r="AA16">
        <v>8.8258050000000008</v>
      </c>
      <c r="AB16">
        <v>11.940795000000001</v>
      </c>
      <c r="AC16" s="22">
        <v>10.108000000000001</v>
      </c>
      <c r="AD16">
        <v>8.591800000000001</v>
      </c>
      <c r="AE16">
        <v>11.6242</v>
      </c>
    </row>
    <row r="17" spans="1:31" x14ac:dyDescent="0.15">
      <c r="A17" s="6">
        <v>10</v>
      </c>
      <c r="B17" s="13"/>
      <c r="C17" s="13"/>
      <c r="D17" s="26"/>
      <c r="E17" s="27" t="s">
        <v>5</v>
      </c>
      <c r="F17" s="28" t="str">
        <f t="shared" si="0"/>
        <v xml:space="preserve"> </v>
      </c>
      <c r="G17" s="28" t="str">
        <f t="shared" si="1"/>
        <v xml:space="preserve"> </v>
      </c>
      <c r="H17" s="28" t="str">
        <f t="shared" si="2"/>
        <v xml:space="preserve"> </v>
      </c>
      <c r="I17" s="27"/>
      <c r="J17" s="28" t="b">
        <f t="shared" si="3"/>
        <v>0</v>
      </c>
      <c r="K17" s="28" t="b">
        <f t="shared" si="4"/>
        <v>0</v>
      </c>
      <c r="L17" s="27"/>
      <c r="M17" s="37" t="str">
        <f t="shared" si="5"/>
        <v xml:space="preserve"> </v>
      </c>
      <c r="N17" s="38" t="str">
        <f t="shared" si="6"/>
        <v/>
      </c>
      <c r="O17" s="24" t="str">
        <f t="shared" si="7"/>
        <v xml:space="preserve"> </v>
      </c>
      <c r="Y17" s="22">
        <v>81</v>
      </c>
      <c r="Z17" s="22">
        <v>10.598360000000001</v>
      </c>
      <c r="AA17">
        <v>9.0086060000000003</v>
      </c>
      <c r="AB17">
        <v>12.188114000000001</v>
      </c>
      <c r="AC17" s="22">
        <v>10.323090000000001</v>
      </c>
      <c r="AD17">
        <v>8.7746265000000001</v>
      </c>
      <c r="AE17">
        <v>11.871553499999999</v>
      </c>
    </row>
    <row r="18" spans="1:31" x14ac:dyDescent="0.15">
      <c r="A18" s="6">
        <v>11</v>
      </c>
      <c r="B18" s="13"/>
      <c r="C18" s="13"/>
      <c r="D18" s="26"/>
      <c r="E18" s="27" t="s">
        <v>5</v>
      </c>
      <c r="F18" s="28" t="str">
        <f t="shared" si="0"/>
        <v xml:space="preserve"> </v>
      </c>
      <c r="G18" s="28" t="str">
        <f t="shared" si="1"/>
        <v xml:space="preserve"> </v>
      </c>
      <c r="H18" s="28" t="str">
        <f t="shared" si="2"/>
        <v xml:space="preserve"> </v>
      </c>
      <c r="I18" s="27"/>
      <c r="J18" s="28" t="b">
        <f t="shared" si="3"/>
        <v>0</v>
      </c>
      <c r="K18" s="28" t="b">
        <f t="shared" si="4"/>
        <v>0</v>
      </c>
      <c r="L18" s="27"/>
      <c r="M18" s="37" t="str">
        <f t="shared" si="5"/>
        <v xml:space="preserve"> </v>
      </c>
      <c r="N18" s="38" t="str">
        <f t="shared" si="6"/>
        <v/>
      </c>
      <c r="O18" s="24" t="str">
        <f t="shared" si="7"/>
        <v xml:space="preserve"> </v>
      </c>
      <c r="Y18" s="22">
        <v>82</v>
      </c>
      <c r="Z18" s="22">
        <v>10.817540000000003</v>
      </c>
      <c r="AA18">
        <v>9.1949090000000027</v>
      </c>
      <c r="AB18">
        <v>12.440171000000003</v>
      </c>
      <c r="AC18" s="22">
        <v>10.54316</v>
      </c>
      <c r="AD18">
        <v>8.9616860000000003</v>
      </c>
      <c r="AE18">
        <v>12.124633999999999</v>
      </c>
    </row>
    <row r="19" spans="1:31" x14ac:dyDescent="0.15">
      <c r="A19" s="6">
        <v>12</v>
      </c>
      <c r="B19" s="13"/>
      <c r="C19" s="13"/>
      <c r="D19" s="26"/>
      <c r="E19" s="27" t="s">
        <v>5</v>
      </c>
      <c r="F19" s="28" t="str">
        <f t="shared" si="0"/>
        <v xml:space="preserve"> </v>
      </c>
      <c r="G19" s="28" t="str">
        <f t="shared" si="1"/>
        <v xml:space="preserve"> </v>
      </c>
      <c r="H19" s="28" t="str">
        <f t="shared" si="2"/>
        <v xml:space="preserve"> </v>
      </c>
      <c r="I19" s="27"/>
      <c r="J19" s="28" t="b">
        <f t="shared" si="3"/>
        <v>0</v>
      </c>
      <c r="K19" s="28" t="b">
        <f t="shared" si="4"/>
        <v>0</v>
      </c>
      <c r="L19" s="27"/>
      <c r="M19" s="37" t="str">
        <f t="shared" si="5"/>
        <v xml:space="preserve"> </v>
      </c>
      <c r="N19" s="38" t="str">
        <f t="shared" si="6"/>
        <v/>
      </c>
      <c r="O19" s="24" t="str">
        <f t="shared" si="7"/>
        <v xml:space="preserve"> </v>
      </c>
      <c r="Q19" s="7" t="s">
        <v>4</v>
      </c>
      <c r="R19" s="9" t="s">
        <v>9</v>
      </c>
      <c r="S19" s="14"/>
      <c r="U19" s="7" t="s">
        <v>29</v>
      </c>
      <c r="V19" s="36" t="str">
        <f>IF($R$37&gt;0,MAX($N$8:$N$207)," ")</f>
        <v xml:space="preserve"> </v>
      </c>
      <c r="Y19" s="22">
        <v>83</v>
      </c>
      <c r="Z19" s="22">
        <v>11.040840000000003</v>
      </c>
      <c r="AA19">
        <v>9.3847140000000024</v>
      </c>
      <c r="AB19">
        <v>12.696966000000002</v>
      </c>
      <c r="AC19" s="22">
        <v>10.76821</v>
      </c>
      <c r="AD19">
        <v>9.1529784999999997</v>
      </c>
      <c r="AE19">
        <v>12.383441499999998</v>
      </c>
    </row>
    <row r="20" spans="1:31" x14ac:dyDescent="0.15">
      <c r="A20" s="6">
        <v>13</v>
      </c>
      <c r="B20" s="13"/>
      <c r="C20" s="13"/>
      <c r="D20" s="26"/>
      <c r="E20" s="27" t="s">
        <v>5</v>
      </c>
      <c r="F20" s="28" t="str">
        <f t="shared" si="0"/>
        <v xml:space="preserve"> </v>
      </c>
      <c r="G20" s="28" t="str">
        <f t="shared" si="1"/>
        <v xml:space="preserve"> </v>
      </c>
      <c r="H20" s="28" t="str">
        <f t="shared" si="2"/>
        <v xml:space="preserve"> </v>
      </c>
      <c r="I20" s="27"/>
      <c r="J20" s="28" t="b">
        <f t="shared" si="3"/>
        <v>0</v>
      </c>
      <c r="K20" s="28" t="b">
        <f t="shared" si="4"/>
        <v>0</v>
      </c>
      <c r="L20" s="27"/>
      <c r="M20" s="37" t="str">
        <f t="shared" si="5"/>
        <v xml:space="preserve"> </v>
      </c>
      <c r="N20" s="38" t="str">
        <f t="shared" si="6"/>
        <v/>
      </c>
      <c r="O20" s="24" t="str">
        <f t="shared" si="7"/>
        <v xml:space="preserve"> </v>
      </c>
      <c r="Q20" s="15" t="s">
        <v>45</v>
      </c>
      <c r="R20" s="1">
        <f>COUNTIFS($D$8:$D$207,"&gt;=3",$D$8:$D$207,"&lt;6",$M$8:$M$207,"&lt;500")</f>
        <v>0</v>
      </c>
      <c r="S20" s="5"/>
      <c r="U20" s="7" t="s">
        <v>30</v>
      </c>
      <c r="V20" s="36" t="str">
        <f>IF($R$37&gt;0,MIN($N$8:$N$207)," ")</f>
        <v xml:space="preserve"> </v>
      </c>
      <c r="Y20" s="22">
        <v>84</v>
      </c>
      <c r="Z20" s="22">
        <v>11.268260000000003</v>
      </c>
      <c r="AA20">
        <v>9.5780210000000032</v>
      </c>
      <c r="AB20">
        <v>12.958499000000003</v>
      </c>
      <c r="AC20" s="22">
        <v>10.998240000000001</v>
      </c>
      <c r="AD20">
        <v>9.3485040000000001</v>
      </c>
      <c r="AE20">
        <v>12.647976</v>
      </c>
    </row>
    <row r="21" spans="1:31" x14ac:dyDescent="0.15">
      <c r="A21" s="6">
        <v>14</v>
      </c>
      <c r="B21" s="13"/>
      <c r="C21" s="13"/>
      <c r="D21" s="26"/>
      <c r="E21" s="27" t="s">
        <v>5</v>
      </c>
      <c r="F21" s="28" t="str">
        <f t="shared" si="0"/>
        <v xml:space="preserve"> </v>
      </c>
      <c r="G21" s="28" t="str">
        <f t="shared" si="1"/>
        <v xml:space="preserve"> </v>
      </c>
      <c r="H21" s="28" t="str">
        <f t="shared" si="2"/>
        <v xml:space="preserve"> </v>
      </c>
      <c r="I21" s="27"/>
      <c r="J21" s="28" t="b">
        <f t="shared" si="3"/>
        <v>0</v>
      </c>
      <c r="K21" s="28" t="b">
        <f t="shared" si="4"/>
        <v>0</v>
      </c>
      <c r="L21" s="27"/>
      <c r="M21" s="37" t="str">
        <f t="shared" si="5"/>
        <v xml:space="preserve"> </v>
      </c>
      <c r="N21" s="38" t="str">
        <f t="shared" si="6"/>
        <v/>
      </c>
      <c r="O21" s="24" t="str">
        <f t="shared" si="7"/>
        <v xml:space="preserve"> </v>
      </c>
      <c r="Q21" s="15" t="s">
        <v>48</v>
      </c>
      <c r="R21" s="1">
        <f>COUNTIFS($D$8:$D$207,"&gt;=3",$D$8:$D$207,"&lt;6",$M$8:$M$207,"&gt;=500",$M$8:$M$207,"&lt;600")</f>
        <v>0</v>
      </c>
      <c r="S21" s="5"/>
      <c r="U21" s="7" t="s">
        <v>31</v>
      </c>
      <c r="V21" s="3" t="str">
        <f>IF($R$37&gt;0,MODE($N$8:$N$207)," ")</f>
        <v xml:space="preserve"> </v>
      </c>
      <c r="Y21" s="22">
        <v>85</v>
      </c>
      <c r="Z21" s="22">
        <v>11.4998</v>
      </c>
      <c r="AA21">
        <v>9.7748299999999997</v>
      </c>
      <c r="AB21">
        <v>13.224769999999999</v>
      </c>
      <c r="AC21" s="22">
        <v>11.23325</v>
      </c>
      <c r="AD21">
        <v>9.5482624999999999</v>
      </c>
      <c r="AE21">
        <v>12.918237499999998</v>
      </c>
    </row>
    <row r="22" spans="1:31" x14ac:dyDescent="0.15">
      <c r="A22" s="6">
        <v>15</v>
      </c>
      <c r="B22" s="13"/>
      <c r="C22" s="13"/>
      <c r="D22" s="26"/>
      <c r="E22" s="27" t="s">
        <v>5</v>
      </c>
      <c r="F22" s="28" t="str">
        <f t="shared" si="0"/>
        <v xml:space="preserve"> </v>
      </c>
      <c r="G22" s="28" t="str">
        <f t="shared" si="1"/>
        <v xml:space="preserve"> </v>
      </c>
      <c r="H22" s="28" t="str">
        <f t="shared" si="2"/>
        <v xml:space="preserve"> </v>
      </c>
      <c r="I22" s="27"/>
      <c r="J22" s="28" t="b">
        <f t="shared" si="3"/>
        <v>0</v>
      </c>
      <c r="K22" s="28" t="b">
        <f t="shared" si="4"/>
        <v>0</v>
      </c>
      <c r="L22" s="27"/>
      <c r="M22" s="37" t="str">
        <f t="shared" si="5"/>
        <v xml:space="preserve"> </v>
      </c>
      <c r="N22" s="38" t="str">
        <f t="shared" si="6"/>
        <v/>
      </c>
      <c r="O22" s="24" t="str">
        <f t="shared" si="7"/>
        <v xml:space="preserve"> </v>
      </c>
      <c r="Q22" s="15" t="s">
        <v>49</v>
      </c>
      <c r="R22" s="1">
        <f>COUNTIFS($D$8:$D$207,"&gt;=3",$D$8:$D$207,"&lt;6",$M$8:$M$207,"&gt;=600",$M$8:$M$207,"&lt;700")</f>
        <v>0</v>
      </c>
      <c r="S22" s="5"/>
      <c r="U22" s="7" t="s">
        <v>28</v>
      </c>
      <c r="V22" s="1" t="str">
        <f>IF($R$37&gt;0,MEDIAN($N$8:$N$207)," ")</f>
        <v xml:space="preserve"> </v>
      </c>
      <c r="Y22" s="22">
        <v>86</v>
      </c>
      <c r="Z22" s="22">
        <v>11.735460000000002</v>
      </c>
      <c r="AA22">
        <v>9.9751410000000007</v>
      </c>
      <c r="AB22">
        <v>13.495779000000001</v>
      </c>
      <c r="AC22" s="22">
        <v>11.473239999999999</v>
      </c>
      <c r="AD22">
        <v>9.7522539999999989</v>
      </c>
      <c r="AE22">
        <v>13.194225999999997</v>
      </c>
    </row>
    <row r="23" spans="1:31" x14ac:dyDescent="0.15">
      <c r="A23" s="6">
        <v>16</v>
      </c>
      <c r="B23" s="13"/>
      <c r="C23" s="13"/>
      <c r="D23" s="26"/>
      <c r="E23" s="27" t="s">
        <v>5</v>
      </c>
      <c r="F23" s="28" t="str">
        <f t="shared" si="0"/>
        <v xml:space="preserve"> </v>
      </c>
      <c r="G23" s="28" t="str">
        <f t="shared" si="1"/>
        <v xml:space="preserve"> </v>
      </c>
      <c r="H23" s="28" t="str">
        <f t="shared" si="2"/>
        <v xml:space="preserve"> </v>
      </c>
      <c r="I23" s="27"/>
      <c r="J23" s="28" t="b">
        <f t="shared" si="3"/>
        <v>0</v>
      </c>
      <c r="K23" s="28" t="b">
        <f t="shared" si="4"/>
        <v>0</v>
      </c>
      <c r="L23" s="27"/>
      <c r="M23" s="37" t="str">
        <f t="shared" si="5"/>
        <v xml:space="preserve"> </v>
      </c>
      <c r="N23" s="38" t="str">
        <f t="shared" si="6"/>
        <v/>
      </c>
      <c r="O23" s="24" t="str">
        <f t="shared" si="7"/>
        <v xml:space="preserve"> </v>
      </c>
      <c r="Q23" s="15" t="s">
        <v>50</v>
      </c>
      <c r="R23" s="1">
        <f>COUNTIFS($D$8:$D$207,"&gt;=3",$D$8:$D$207,"&lt;6",$M$8:$M$207,"&gt;=700",$M$8:$M$207,"&lt;800")</f>
        <v>0</v>
      </c>
      <c r="S23" s="5"/>
      <c r="Y23" s="22">
        <v>87</v>
      </c>
      <c r="Z23" s="22">
        <v>11.975240000000003</v>
      </c>
      <c r="AA23">
        <v>10.178954000000003</v>
      </c>
      <c r="AB23">
        <v>13.771526000000003</v>
      </c>
      <c r="AC23" s="22">
        <v>11.718209999999997</v>
      </c>
      <c r="AD23">
        <v>9.9604784999999971</v>
      </c>
      <c r="AE23">
        <v>13.475941499999996</v>
      </c>
    </row>
    <row r="24" spans="1:31" x14ac:dyDescent="0.15">
      <c r="A24" s="6">
        <v>17</v>
      </c>
      <c r="B24" s="13"/>
      <c r="C24" s="13"/>
      <c r="D24" s="26"/>
      <c r="E24" s="27" t="s">
        <v>5</v>
      </c>
      <c r="F24" s="28" t="str">
        <f t="shared" si="0"/>
        <v xml:space="preserve"> </v>
      </c>
      <c r="G24" s="28" t="str">
        <f t="shared" si="1"/>
        <v xml:space="preserve"> </v>
      </c>
      <c r="H24" s="28" t="str">
        <f t="shared" si="2"/>
        <v xml:space="preserve"> </v>
      </c>
      <c r="I24" s="27"/>
      <c r="J24" s="28" t="b">
        <f t="shared" si="3"/>
        <v>0</v>
      </c>
      <c r="K24" s="28" t="b">
        <f t="shared" si="4"/>
        <v>0</v>
      </c>
      <c r="L24" s="27"/>
      <c r="M24" s="37" t="str">
        <f t="shared" si="5"/>
        <v xml:space="preserve"> </v>
      </c>
      <c r="N24" s="38" t="str">
        <f t="shared" si="6"/>
        <v/>
      </c>
      <c r="O24" s="24" t="str">
        <f t="shared" si="7"/>
        <v xml:space="preserve"> </v>
      </c>
      <c r="Q24" s="15" t="s">
        <v>51</v>
      </c>
      <c r="R24" s="1">
        <f>COUNTIFS($D$8:$D$207,"&gt;=3",$D$8:$D$207,"&lt;6",$M$8:$M$207,"&gt;=800",$M$8:$M$207,"&lt;900")</f>
        <v>0</v>
      </c>
      <c r="S24" s="5"/>
      <c r="Y24" s="22">
        <v>88</v>
      </c>
      <c r="Z24" s="22">
        <v>12.219140000000003</v>
      </c>
      <c r="AA24">
        <v>10.386269000000002</v>
      </c>
      <c r="AB24">
        <v>14.052011000000002</v>
      </c>
      <c r="AC24" s="22">
        <v>11.968159999999999</v>
      </c>
      <c r="AD24">
        <v>10.172936</v>
      </c>
      <c r="AE24">
        <v>13.763383999999999</v>
      </c>
    </row>
    <row r="25" spans="1:31" x14ac:dyDescent="0.15">
      <c r="A25" s="6">
        <v>18</v>
      </c>
      <c r="B25" s="13"/>
      <c r="C25" s="13"/>
      <c r="D25" s="26"/>
      <c r="E25" s="27" t="s">
        <v>5</v>
      </c>
      <c r="F25" s="28" t="str">
        <f t="shared" si="0"/>
        <v xml:space="preserve"> </v>
      </c>
      <c r="G25" s="28" t="str">
        <f t="shared" si="1"/>
        <v xml:space="preserve"> </v>
      </c>
      <c r="H25" s="28" t="str">
        <f t="shared" si="2"/>
        <v xml:space="preserve"> </v>
      </c>
      <c r="I25" s="27"/>
      <c r="J25" s="28" t="b">
        <f t="shared" si="3"/>
        <v>0</v>
      </c>
      <c r="K25" s="28" t="b">
        <f t="shared" si="4"/>
        <v>0</v>
      </c>
      <c r="L25" s="27"/>
      <c r="M25" s="37" t="str">
        <f t="shared" si="5"/>
        <v xml:space="preserve"> </v>
      </c>
      <c r="N25" s="38" t="str">
        <f t="shared" si="6"/>
        <v/>
      </c>
      <c r="O25" s="24" t="str">
        <f t="shared" si="7"/>
        <v xml:space="preserve"> </v>
      </c>
      <c r="Q25" s="15" t="s">
        <v>52</v>
      </c>
      <c r="R25" s="1">
        <f>COUNTIFS($D$8:$D$207,"&gt;=3",$D$8:$D$207,"&lt;6",$M$8:$M$207,"&gt;=900",$M$8:$M$207,"&lt;1000")</f>
        <v>0</v>
      </c>
      <c r="S25" s="5"/>
      <c r="Y25" s="22">
        <v>89</v>
      </c>
      <c r="Z25" s="22">
        <v>12.467160000000002</v>
      </c>
      <c r="AA25">
        <v>10.597086000000001</v>
      </c>
      <c r="AB25">
        <v>14.337234</v>
      </c>
      <c r="AC25" s="22">
        <v>12.223089999999997</v>
      </c>
      <c r="AD25">
        <v>10.389626499999997</v>
      </c>
      <c r="AE25">
        <v>14.056553499999996</v>
      </c>
    </row>
    <row r="26" spans="1:31" x14ac:dyDescent="0.15">
      <c r="A26" s="6">
        <v>19</v>
      </c>
      <c r="B26" s="13"/>
      <c r="C26" s="13"/>
      <c r="D26" s="26"/>
      <c r="E26" s="27" t="s">
        <v>5</v>
      </c>
      <c r="F26" s="28" t="str">
        <f t="shared" si="0"/>
        <v xml:space="preserve"> </v>
      </c>
      <c r="G26" s="28" t="str">
        <f t="shared" si="1"/>
        <v xml:space="preserve"> </v>
      </c>
      <c r="H26" s="28" t="str">
        <f t="shared" si="2"/>
        <v xml:space="preserve"> </v>
      </c>
      <c r="I26" s="27"/>
      <c r="J26" s="28" t="b">
        <f t="shared" si="3"/>
        <v>0</v>
      </c>
      <c r="K26" s="28" t="b">
        <f t="shared" si="4"/>
        <v>0</v>
      </c>
      <c r="L26" s="27"/>
      <c r="M26" s="37" t="str">
        <f t="shared" si="5"/>
        <v xml:space="preserve"> </v>
      </c>
      <c r="N26" s="38" t="str">
        <f t="shared" si="6"/>
        <v/>
      </c>
      <c r="O26" s="24" t="str">
        <f t="shared" si="7"/>
        <v xml:space="preserve"> </v>
      </c>
      <c r="Q26" s="15" t="s">
        <v>53</v>
      </c>
      <c r="R26" s="1">
        <f>COUNTIFS($D$8:$D$207,"&gt;=3",$D$8:$D$207,"&lt;6",$M$8:$M$207,"&gt;=1000",$M$8:$M$207,"&lt;1100")</f>
        <v>0</v>
      </c>
      <c r="S26" s="5"/>
      <c r="Y26" s="22">
        <v>90</v>
      </c>
      <c r="Z26" s="22">
        <v>12.7193</v>
      </c>
      <c r="AA26">
        <v>10.811405000000001</v>
      </c>
      <c r="AB26">
        <v>14.627194999999999</v>
      </c>
      <c r="AC26" s="22">
        <v>12.483000000000002</v>
      </c>
      <c r="AD26">
        <v>10.610550000000002</v>
      </c>
      <c r="AE26">
        <v>14.355450000000001</v>
      </c>
    </row>
    <row r="27" spans="1:31" x14ac:dyDescent="0.15">
      <c r="A27" s="6">
        <v>20</v>
      </c>
      <c r="B27" s="13"/>
      <c r="C27" s="13"/>
      <c r="D27" s="26"/>
      <c r="E27" s="27" t="s">
        <v>5</v>
      </c>
      <c r="F27" s="28" t="str">
        <f t="shared" si="0"/>
        <v xml:space="preserve"> </v>
      </c>
      <c r="G27" s="28" t="str">
        <f t="shared" si="1"/>
        <v xml:space="preserve"> </v>
      </c>
      <c r="H27" s="28" t="str">
        <f t="shared" si="2"/>
        <v xml:space="preserve"> </v>
      </c>
      <c r="I27" s="27"/>
      <c r="J27" s="28" t="b">
        <f t="shared" si="3"/>
        <v>0</v>
      </c>
      <c r="K27" s="28" t="b">
        <f t="shared" si="4"/>
        <v>0</v>
      </c>
      <c r="L27" s="27"/>
      <c r="M27" s="37" t="str">
        <f t="shared" si="5"/>
        <v xml:space="preserve"> </v>
      </c>
      <c r="N27" s="38" t="str">
        <f t="shared" si="6"/>
        <v/>
      </c>
      <c r="O27" s="24" t="str">
        <f t="shared" si="7"/>
        <v xml:space="preserve"> </v>
      </c>
      <c r="Q27" s="15" t="s">
        <v>54</v>
      </c>
      <c r="R27" s="1">
        <f>COUNTIFS($D$8:$D$207,"&gt;=3",$D$8:$D$207,"&lt;6",$M$8:$M$207,"&gt;=1100",$M$8:$M$207,"&lt;1200")</f>
        <v>0</v>
      </c>
      <c r="S27" s="5"/>
      <c r="Y27" s="22">
        <v>91</v>
      </c>
      <c r="Z27" s="22">
        <v>12.975560000000003</v>
      </c>
      <c r="AA27">
        <v>11.029226000000003</v>
      </c>
      <c r="AB27">
        <v>14.921894000000004</v>
      </c>
      <c r="AC27" s="22">
        <v>12.747890000000003</v>
      </c>
      <c r="AD27">
        <v>10.835706500000002</v>
      </c>
      <c r="AE27">
        <v>14.660073500000003</v>
      </c>
    </row>
    <row r="28" spans="1:31" x14ac:dyDescent="0.15">
      <c r="A28" s="6">
        <v>21</v>
      </c>
      <c r="B28" s="13"/>
      <c r="C28" s="13"/>
      <c r="D28" s="26"/>
      <c r="E28" s="27" t="s">
        <v>5</v>
      </c>
      <c r="F28" s="28" t="str">
        <f t="shared" si="0"/>
        <v xml:space="preserve"> </v>
      </c>
      <c r="G28" s="28" t="str">
        <f t="shared" si="1"/>
        <v xml:space="preserve"> </v>
      </c>
      <c r="H28" s="28" t="str">
        <f t="shared" si="2"/>
        <v xml:space="preserve"> </v>
      </c>
      <c r="I28" s="27"/>
      <c r="J28" s="28" t="b">
        <f t="shared" si="3"/>
        <v>0</v>
      </c>
      <c r="K28" s="28" t="b">
        <f t="shared" si="4"/>
        <v>0</v>
      </c>
      <c r="L28" s="27"/>
      <c r="M28" s="37" t="str">
        <f t="shared" si="5"/>
        <v xml:space="preserve"> </v>
      </c>
      <c r="N28" s="38" t="str">
        <f t="shared" si="6"/>
        <v/>
      </c>
      <c r="O28" s="24" t="str">
        <f t="shared" si="7"/>
        <v xml:space="preserve"> </v>
      </c>
      <c r="Q28" s="15" t="s">
        <v>55</v>
      </c>
      <c r="R28" s="1">
        <f>COUNTIFS($D$8:$D$207,"&gt;=3",$D$8:$D$207,"&lt;6",$M$8:$M$207,"&gt;=1200",$M$8:$M$207,"&lt;1300")</f>
        <v>0</v>
      </c>
      <c r="S28" s="5"/>
      <c r="Y28" s="22">
        <v>92</v>
      </c>
      <c r="Z28" s="22">
        <v>13.235940000000003</v>
      </c>
      <c r="AA28">
        <v>11.250549000000003</v>
      </c>
      <c r="AB28">
        <v>15.221331000000003</v>
      </c>
      <c r="AC28" s="22">
        <v>13.017760000000001</v>
      </c>
      <c r="AD28">
        <v>11.065096</v>
      </c>
      <c r="AE28">
        <v>14.970424</v>
      </c>
    </row>
    <row r="29" spans="1:31" x14ac:dyDescent="0.15">
      <c r="A29" s="6">
        <v>22</v>
      </c>
      <c r="B29" s="13"/>
      <c r="C29" s="13"/>
      <c r="D29" s="26"/>
      <c r="E29" s="27" t="s">
        <v>5</v>
      </c>
      <c r="F29" s="28" t="str">
        <f t="shared" si="0"/>
        <v xml:space="preserve"> </v>
      </c>
      <c r="G29" s="28" t="str">
        <f t="shared" si="1"/>
        <v xml:space="preserve"> </v>
      </c>
      <c r="H29" s="28" t="str">
        <f t="shared" si="2"/>
        <v xml:space="preserve"> </v>
      </c>
      <c r="I29" s="27"/>
      <c r="J29" s="28" t="b">
        <f t="shared" si="3"/>
        <v>0</v>
      </c>
      <c r="K29" s="28" t="b">
        <f t="shared" si="4"/>
        <v>0</v>
      </c>
      <c r="L29" s="27"/>
      <c r="M29" s="37" t="str">
        <f t="shared" si="5"/>
        <v xml:space="preserve"> </v>
      </c>
      <c r="N29" s="38" t="str">
        <f t="shared" si="6"/>
        <v/>
      </c>
      <c r="O29" s="24" t="str">
        <f t="shared" si="7"/>
        <v xml:space="preserve"> </v>
      </c>
      <c r="Q29" s="15" t="s">
        <v>56</v>
      </c>
      <c r="R29" s="1">
        <f>COUNTIFS($D$8:$D$207,"&gt;=3",$D$8:$D$207,"&lt;6",$M$8:$M$207,"&gt;=1300",$M$8:$M$207,"&lt;1400")</f>
        <v>0</v>
      </c>
      <c r="S29" s="5"/>
      <c r="Y29" s="22">
        <v>93</v>
      </c>
      <c r="Z29" s="22">
        <v>13.500440000000003</v>
      </c>
      <c r="AA29">
        <v>11.475374000000002</v>
      </c>
      <c r="AB29">
        <v>15.525506000000002</v>
      </c>
      <c r="AC29" s="22">
        <v>13.292610000000002</v>
      </c>
      <c r="AD29">
        <v>11.298718500000001</v>
      </c>
      <c r="AE29">
        <v>15.2865015</v>
      </c>
    </row>
    <row r="30" spans="1:31" x14ac:dyDescent="0.15">
      <c r="A30" s="6">
        <v>23</v>
      </c>
      <c r="B30" s="13"/>
      <c r="C30" s="13"/>
      <c r="D30" s="26"/>
      <c r="E30" s="27" t="s">
        <v>5</v>
      </c>
      <c r="F30" s="28" t="str">
        <f t="shared" si="0"/>
        <v xml:space="preserve"> </v>
      </c>
      <c r="G30" s="28" t="str">
        <f t="shared" si="1"/>
        <v xml:space="preserve"> </v>
      </c>
      <c r="H30" s="28" t="str">
        <f t="shared" si="2"/>
        <v xml:space="preserve"> </v>
      </c>
      <c r="I30" s="27"/>
      <c r="J30" s="28" t="b">
        <f t="shared" si="3"/>
        <v>0</v>
      </c>
      <c r="K30" s="28" t="b">
        <f t="shared" si="4"/>
        <v>0</v>
      </c>
      <c r="L30" s="27"/>
      <c r="M30" s="37" t="str">
        <f t="shared" si="5"/>
        <v xml:space="preserve"> </v>
      </c>
      <c r="N30" s="38" t="str">
        <f t="shared" si="6"/>
        <v/>
      </c>
      <c r="O30" s="24" t="str">
        <f t="shared" si="7"/>
        <v xml:space="preserve"> </v>
      </c>
      <c r="Q30" s="15" t="s">
        <v>57</v>
      </c>
      <c r="R30" s="1">
        <f>COUNTIFS($D$8:$D$207,"&gt;=3",$D$8:$D$207,"&lt;6",$M$8:$M$207,"&gt;=1400",$M$8:$M$207,"&lt;1500")</f>
        <v>0</v>
      </c>
      <c r="S30" s="5"/>
      <c r="Y30" s="22">
        <v>94</v>
      </c>
      <c r="Z30" s="22">
        <v>13.76906</v>
      </c>
      <c r="AA30">
        <v>11.703700999999999</v>
      </c>
      <c r="AB30">
        <v>15.834418999999999</v>
      </c>
      <c r="AC30" s="22">
        <v>13.572439999999999</v>
      </c>
      <c r="AD30">
        <v>11.536573999999998</v>
      </c>
      <c r="AE30">
        <v>15.608305999999997</v>
      </c>
    </row>
    <row r="31" spans="1:31" x14ac:dyDescent="0.15">
      <c r="A31" s="6">
        <v>24</v>
      </c>
      <c r="B31" s="13"/>
      <c r="C31" s="13"/>
      <c r="D31" s="26"/>
      <c r="E31" s="27" t="s">
        <v>5</v>
      </c>
      <c r="F31" s="28" t="str">
        <f t="shared" si="0"/>
        <v xml:space="preserve"> </v>
      </c>
      <c r="G31" s="28" t="str">
        <f t="shared" si="1"/>
        <v xml:space="preserve"> </v>
      </c>
      <c r="H31" s="28" t="str">
        <f t="shared" si="2"/>
        <v xml:space="preserve"> </v>
      </c>
      <c r="I31" s="27"/>
      <c r="J31" s="28" t="b">
        <f t="shared" si="3"/>
        <v>0</v>
      </c>
      <c r="K31" s="28" t="b">
        <f t="shared" si="4"/>
        <v>0</v>
      </c>
      <c r="L31" s="27"/>
      <c r="M31" s="37" t="str">
        <f t="shared" si="5"/>
        <v xml:space="preserve"> </v>
      </c>
      <c r="N31" s="38" t="str">
        <f t="shared" si="6"/>
        <v/>
      </c>
      <c r="O31" s="24" t="str">
        <f t="shared" si="7"/>
        <v xml:space="preserve"> </v>
      </c>
      <c r="Q31" s="15" t="s">
        <v>58</v>
      </c>
      <c r="R31" s="1">
        <f>COUNTIFS($D$8:$D$207,"&gt;=3",$D$8:$D$207,"&lt;6",$M$8:$M$207,"&gt;=1500",$M$8:$M$207,"&lt;1600")</f>
        <v>0</v>
      </c>
      <c r="S31" s="5"/>
      <c r="Y31" s="22">
        <v>95</v>
      </c>
      <c r="Z31" s="22">
        <v>14.0418</v>
      </c>
      <c r="AA31">
        <v>11.93553</v>
      </c>
      <c r="AB31">
        <v>16.148070000000001</v>
      </c>
      <c r="AC31" s="22">
        <v>13.857250000000002</v>
      </c>
      <c r="AD31">
        <v>11.778662500000001</v>
      </c>
      <c r="AE31">
        <v>15.935837500000002</v>
      </c>
    </row>
    <row r="32" spans="1:31" x14ac:dyDescent="0.15">
      <c r="A32" s="6">
        <v>25</v>
      </c>
      <c r="B32" s="13"/>
      <c r="C32" s="13"/>
      <c r="D32" s="26"/>
      <c r="E32" s="27" t="s">
        <v>5</v>
      </c>
      <c r="F32" s="28" t="str">
        <f t="shared" si="0"/>
        <v xml:space="preserve"> </v>
      </c>
      <c r="G32" s="28" t="str">
        <f t="shared" si="1"/>
        <v xml:space="preserve"> </v>
      </c>
      <c r="H32" s="28" t="str">
        <f t="shared" si="2"/>
        <v xml:space="preserve"> </v>
      </c>
      <c r="I32" s="27"/>
      <c r="J32" s="28" t="b">
        <f t="shared" si="3"/>
        <v>0</v>
      </c>
      <c r="K32" s="28" t="b">
        <f t="shared" si="4"/>
        <v>0</v>
      </c>
      <c r="L32" s="27"/>
      <c r="M32" s="37" t="str">
        <f t="shared" si="5"/>
        <v xml:space="preserve"> </v>
      </c>
      <c r="N32" s="38" t="str">
        <f t="shared" si="6"/>
        <v/>
      </c>
      <c r="O32" s="24" t="str">
        <f t="shared" si="7"/>
        <v xml:space="preserve"> </v>
      </c>
      <c r="Q32" s="15" t="s">
        <v>59</v>
      </c>
      <c r="R32" s="1">
        <f>COUNTIFS($D$8:$D$207,"&gt;=3",$D$8:$D$207,"&lt;6",$M$8:$M$207,"&gt;=1600",$M$8:$M$207,"&lt;1700")</f>
        <v>0</v>
      </c>
      <c r="S32" s="5"/>
      <c r="Y32" s="22">
        <v>96</v>
      </c>
      <c r="Z32" s="22">
        <v>14.318660000000001</v>
      </c>
      <c r="AA32">
        <v>12.170861</v>
      </c>
      <c r="AB32">
        <v>16.466459</v>
      </c>
      <c r="AC32" s="22">
        <v>14.147039999999999</v>
      </c>
      <c r="AD32">
        <v>12.024983999999998</v>
      </c>
      <c r="AE32">
        <v>16.269095999999998</v>
      </c>
    </row>
    <row r="33" spans="1:31" x14ac:dyDescent="0.15">
      <c r="A33" s="6">
        <v>26</v>
      </c>
      <c r="B33" s="13"/>
      <c r="C33" s="13"/>
      <c r="D33" s="26"/>
      <c r="E33" s="27" t="s">
        <v>5</v>
      </c>
      <c r="F33" s="28" t="str">
        <f t="shared" si="0"/>
        <v xml:space="preserve"> </v>
      </c>
      <c r="G33" s="28" t="str">
        <f t="shared" si="1"/>
        <v xml:space="preserve"> </v>
      </c>
      <c r="H33" s="28" t="str">
        <f t="shared" si="2"/>
        <v xml:space="preserve"> </v>
      </c>
      <c r="I33" s="27"/>
      <c r="J33" s="28" t="b">
        <f t="shared" si="3"/>
        <v>0</v>
      </c>
      <c r="K33" s="28" t="b">
        <f t="shared" si="4"/>
        <v>0</v>
      </c>
      <c r="L33" s="27"/>
      <c r="M33" s="37" t="str">
        <f t="shared" si="5"/>
        <v xml:space="preserve"> </v>
      </c>
      <c r="N33" s="38" t="str">
        <f t="shared" si="6"/>
        <v/>
      </c>
      <c r="O33" s="24" t="str">
        <f t="shared" si="7"/>
        <v xml:space="preserve"> </v>
      </c>
      <c r="Q33" s="15" t="s">
        <v>60</v>
      </c>
      <c r="R33" s="1">
        <f>COUNTIFS($D$8:$D$207,"&gt;=3",$D$8:$D$207,"&lt;6",$M$8:$M$207,"&gt;=1700",$M$8:$M$207,"&lt;1800")</f>
        <v>0</v>
      </c>
      <c r="S33" s="5"/>
      <c r="Y33" s="22">
        <v>97</v>
      </c>
      <c r="Z33" s="22">
        <v>14.599640000000003</v>
      </c>
      <c r="AA33">
        <v>12.409694000000002</v>
      </c>
      <c r="AB33">
        <v>16.789586000000003</v>
      </c>
      <c r="AC33" s="22">
        <v>14.441809999999998</v>
      </c>
      <c r="AD33">
        <v>12.275538499999998</v>
      </c>
      <c r="AE33">
        <v>16.608081499999997</v>
      </c>
    </row>
    <row r="34" spans="1:31" x14ac:dyDescent="0.15">
      <c r="A34" s="6">
        <v>27</v>
      </c>
      <c r="B34" s="13"/>
      <c r="C34" s="13"/>
      <c r="D34" s="26"/>
      <c r="E34" s="27" t="s">
        <v>5</v>
      </c>
      <c r="F34" s="28" t="str">
        <f t="shared" si="0"/>
        <v xml:space="preserve"> </v>
      </c>
      <c r="G34" s="28" t="str">
        <f t="shared" si="1"/>
        <v xml:space="preserve"> </v>
      </c>
      <c r="H34" s="28" t="str">
        <f t="shared" si="2"/>
        <v xml:space="preserve"> </v>
      </c>
      <c r="I34" s="27"/>
      <c r="J34" s="28" t="b">
        <f t="shared" si="3"/>
        <v>0</v>
      </c>
      <c r="K34" s="28" t="b">
        <f t="shared" si="4"/>
        <v>0</v>
      </c>
      <c r="L34" s="27"/>
      <c r="M34" s="37" t="str">
        <f t="shared" si="5"/>
        <v xml:space="preserve"> </v>
      </c>
      <c r="N34" s="38" t="str">
        <f t="shared" si="6"/>
        <v/>
      </c>
      <c r="O34" s="24" t="str">
        <f t="shared" si="7"/>
        <v xml:space="preserve"> </v>
      </c>
      <c r="Q34" s="16" t="s">
        <v>61</v>
      </c>
      <c r="R34" s="1">
        <f>COUNTIFS($D$8:$D$207,"&gt;=3",$D$8:$D$207,"&lt;6",$M$8:$M$207,"&gt;=1800",$M$8:$M$207,"&lt;1900")</f>
        <v>0</v>
      </c>
      <c r="S34" s="5"/>
      <c r="Y34" s="22">
        <v>98</v>
      </c>
      <c r="Z34" s="22">
        <v>14.884740000000004</v>
      </c>
      <c r="AA34">
        <v>12.652029000000004</v>
      </c>
      <c r="AB34">
        <v>17.117451000000003</v>
      </c>
      <c r="AC34" s="22">
        <v>14.741560000000002</v>
      </c>
      <c r="AD34">
        <v>12.530326000000001</v>
      </c>
      <c r="AE34">
        <v>16.952794000000001</v>
      </c>
    </row>
    <row r="35" spans="1:31" x14ac:dyDescent="0.15">
      <c r="A35" s="6">
        <v>28</v>
      </c>
      <c r="B35" s="13"/>
      <c r="C35" s="13"/>
      <c r="D35" s="26"/>
      <c r="E35" s="27" t="s">
        <v>5</v>
      </c>
      <c r="F35" s="28" t="str">
        <f t="shared" si="0"/>
        <v xml:space="preserve"> </v>
      </c>
      <c r="G35" s="28" t="str">
        <f t="shared" si="1"/>
        <v xml:space="preserve"> </v>
      </c>
      <c r="H35" s="28" t="str">
        <f t="shared" si="2"/>
        <v xml:space="preserve"> </v>
      </c>
      <c r="I35" s="27"/>
      <c r="J35" s="28" t="b">
        <f t="shared" si="3"/>
        <v>0</v>
      </c>
      <c r="K35" s="28" t="b">
        <f t="shared" si="4"/>
        <v>0</v>
      </c>
      <c r="L35" s="27"/>
      <c r="M35" s="37" t="str">
        <f t="shared" si="5"/>
        <v xml:space="preserve"> </v>
      </c>
      <c r="N35" s="38" t="str">
        <f t="shared" si="6"/>
        <v/>
      </c>
      <c r="O35" s="24" t="str">
        <f t="shared" si="7"/>
        <v xml:space="preserve"> </v>
      </c>
      <c r="Q35" s="15" t="s">
        <v>62</v>
      </c>
      <c r="R35" s="1">
        <f>COUNTIFS($D$8:$D$207,"&gt;=3",$D$8:$D$207,"&lt;6",$M$8:$M$207,"&gt;=1900",$M$8:$M$207,"&lt;2000")</f>
        <v>0</v>
      </c>
      <c r="S35" s="5"/>
      <c r="Y35" s="22">
        <v>99</v>
      </c>
      <c r="Z35" s="22">
        <v>15.173960000000003</v>
      </c>
      <c r="AA35">
        <v>12.897866000000002</v>
      </c>
      <c r="AB35">
        <v>17.450054000000002</v>
      </c>
      <c r="AC35" s="22">
        <v>15.046290000000001</v>
      </c>
      <c r="AD35">
        <v>12.789346500000001</v>
      </c>
      <c r="AE35">
        <v>17.303233500000001</v>
      </c>
    </row>
    <row r="36" spans="1:31" x14ac:dyDescent="0.15">
      <c r="A36" s="6">
        <v>29</v>
      </c>
      <c r="B36" s="13"/>
      <c r="C36" s="13"/>
      <c r="D36" s="26"/>
      <c r="E36" s="27" t="s">
        <v>5</v>
      </c>
      <c r="F36" s="28" t="str">
        <f t="shared" si="0"/>
        <v xml:space="preserve"> </v>
      </c>
      <c r="G36" s="28" t="str">
        <f t="shared" si="1"/>
        <v xml:space="preserve"> </v>
      </c>
      <c r="H36" s="28" t="str">
        <f t="shared" si="2"/>
        <v xml:space="preserve"> </v>
      </c>
      <c r="I36" s="27"/>
      <c r="J36" s="28" t="b">
        <f t="shared" si="3"/>
        <v>0</v>
      </c>
      <c r="K36" s="28" t="b">
        <f t="shared" si="4"/>
        <v>0</v>
      </c>
      <c r="L36" s="27"/>
      <c r="M36" s="37" t="str">
        <f t="shared" si="5"/>
        <v xml:space="preserve"> </v>
      </c>
      <c r="N36" s="38" t="str">
        <f t="shared" si="6"/>
        <v/>
      </c>
      <c r="O36" s="24" t="str">
        <f t="shared" si="7"/>
        <v xml:space="preserve"> </v>
      </c>
      <c r="Q36" s="16" t="s">
        <v>46</v>
      </c>
      <c r="R36" s="1">
        <f>COUNTIFS($D$8:$D$207,"&gt;=3",$D$8:$D$207,"&lt;6",$M$8:$M$207,"&gt;=2000")</f>
        <v>0</v>
      </c>
      <c r="S36" s="5"/>
      <c r="Y36" s="22">
        <v>100</v>
      </c>
      <c r="Z36" s="22">
        <v>15.467300000000002</v>
      </c>
      <c r="AA36">
        <v>13.147205000000001</v>
      </c>
      <c r="AB36">
        <v>17.787395</v>
      </c>
      <c r="AC36" s="22">
        <v>15.356</v>
      </c>
      <c r="AD36">
        <v>13.0526</v>
      </c>
      <c r="AE36">
        <v>17.659399999999998</v>
      </c>
    </row>
    <row r="37" spans="1:31" x14ac:dyDescent="0.15">
      <c r="A37" s="11">
        <v>30</v>
      </c>
      <c r="B37" s="13"/>
      <c r="C37" s="13"/>
      <c r="D37" s="26"/>
      <c r="E37" s="27" t="s">
        <v>5</v>
      </c>
      <c r="F37" s="28" t="str">
        <f t="shared" si="0"/>
        <v xml:space="preserve"> </v>
      </c>
      <c r="G37" s="28" t="str">
        <f t="shared" si="1"/>
        <v xml:space="preserve"> </v>
      </c>
      <c r="H37" s="28" t="str">
        <f t="shared" si="2"/>
        <v xml:space="preserve"> </v>
      </c>
      <c r="I37" s="27"/>
      <c r="J37" s="28" t="b">
        <f t="shared" si="3"/>
        <v>0</v>
      </c>
      <c r="K37" s="28" t="b">
        <f t="shared" si="4"/>
        <v>0</v>
      </c>
      <c r="L37" s="27"/>
      <c r="M37" s="37" t="str">
        <f t="shared" si="5"/>
        <v xml:space="preserve"> </v>
      </c>
      <c r="N37" s="38" t="str">
        <f t="shared" si="6"/>
        <v/>
      </c>
      <c r="O37" s="24" t="str">
        <f t="shared" si="7"/>
        <v xml:space="preserve"> </v>
      </c>
      <c r="Q37" s="1" t="s">
        <v>24</v>
      </c>
      <c r="R37" s="1">
        <f>SUM(R20:R36)</f>
        <v>0</v>
      </c>
      <c r="S37" s="5"/>
      <c r="Y37" s="22">
        <v>101</v>
      </c>
      <c r="Z37" s="22">
        <v>15.764760000000001</v>
      </c>
      <c r="AA37">
        <v>13.400046</v>
      </c>
      <c r="AB37">
        <v>18.129473999999998</v>
      </c>
      <c r="AC37" s="22">
        <v>15.670689999999999</v>
      </c>
      <c r="AD37">
        <v>13.320086499999999</v>
      </c>
      <c r="AE37">
        <v>18.021293499999999</v>
      </c>
    </row>
    <row r="38" spans="1:31" x14ac:dyDescent="0.15">
      <c r="A38" s="6">
        <v>31</v>
      </c>
      <c r="B38" s="13"/>
      <c r="C38" s="13"/>
      <c r="D38" s="26"/>
      <c r="E38" s="27" t="s">
        <v>5</v>
      </c>
      <c r="F38" s="28" t="str">
        <f t="shared" si="0"/>
        <v xml:space="preserve"> </v>
      </c>
      <c r="G38" s="28" t="str">
        <f t="shared" si="1"/>
        <v xml:space="preserve"> </v>
      </c>
      <c r="H38" s="28" t="str">
        <f t="shared" si="2"/>
        <v xml:space="preserve"> </v>
      </c>
      <c r="I38" s="27"/>
      <c r="J38" s="28" t="b">
        <f t="shared" si="3"/>
        <v>0</v>
      </c>
      <c r="K38" s="28" t="b">
        <f t="shared" si="4"/>
        <v>0</v>
      </c>
      <c r="L38" s="27"/>
      <c r="M38" s="37" t="str">
        <f t="shared" si="5"/>
        <v xml:space="preserve"> </v>
      </c>
      <c r="N38" s="38" t="str">
        <f t="shared" si="6"/>
        <v/>
      </c>
      <c r="O38" s="24" t="str">
        <f t="shared" si="7"/>
        <v xml:space="preserve"> </v>
      </c>
      <c r="Y38" s="22">
        <v>102</v>
      </c>
      <c r="Z38" s="22">
        <v>16.066340000000004</v>
      </c>
      <c r="AA38">
        <v>13.656389000000003</v>
      </c>
      <c r="AB38">
        <v>18.476291000000003</v>
      </c>
      <c r="AC38" s="22">
        <v>15.990359999999997</v>
      </c>
      <c r="AD38">
        <v>13.591805999999997</v>
      </c>
      <c r="AE38">
        <v>18.388913999999996</v>
      </c>
    </row>
    <row r="39" spans="1:31" x14ac:dyDescent="0.15">
      <c r="A39" s="11">
        <v>32</v>
      </c>
      <c r="B39" s="13"/>
      <c r="C39" s="13"/>
      <c r="D39" s="26"/>
      <c r="E39" s="27" t="s">
        <v>5</v>
      </c>
      <c r="F39" s="28" t="str">
        <f t="shared" si="0"/>
        <v xml:space="preserve"> </v>
      </c>
      <c r="G39" s="28" t="str">
        <f t="shared" si="1"/>
        <v xml:space="preserve"> </v>
      </c>
      <c r="H39" s="28" t="str">
        <f t="shared" si="2"/>
        <v xml:space="preserve"> </v>
      </c>
      <c r="I39" s="27"/>
      <c r="J39" s="28" t="b">
        <f t="shared" si="3"/>
        <v>0</v>
      </c>
      <c r="K39" s="28" t="b">
        <f t="shared" si="4"/>
        <v>0</v>
      </c>
      <c r="L39" s="27"/>
      <c r="M39" s="37" t="str">
        <f t="shared" si="5"/>
        <v xml:space="preserve"> </v>
      </c>
      <c r="N39" s="38" t="str">
        <f t="shared" si="6"/>
        <v/>
      </c>
      <c r="O39" s="24" t="str">
        <f t="shared" si="7"/>
        <v xml:space="preserve"> </v>
      </c>
      <c r="Y39" s="22">
        <v>103</v>
      </c>
      <c r="Z39" s="22">
        <v>16.372039999999998</v>
      </c>
      <c r="AA39">
        <v>13.916233999999998</v>
      </c>
      <c r="AB39">
        <v>18.827845999999997</v>
      </c>
      <c r="AC39" s="22">
        <v>16.315010000000001</v>
      </c>
      <c r="AD39">
        <v>13.867758500000001</v>
      </c>
      <c r="AE39">
        <v>18.762261500000001</v>
      </c>
    </row>
    <row r="40" spans="1:31" x14ac:dyDescent="0.15">
      <c r="A40" s="6">
        <v>33</v>
      </c>
      <c r="B40" s="13"/>
      <c r="C40" s="13"/>
      <c r="D40" s="26"/>
      <c r="E40" s="27" t="s">
        <v>5</v>
      </c>
      <c r="F40" s="28" t="str">
        <f t="shared" si="0"/>
        <v xml:space="preserve"> </v>
      </c>
      <c r="G40" s="28" t="str">
        <f t="shared" si="1"/>
        <v xml:space="preserve"> </v>
      </c>
      <c r="H40" s="28" t="str">
        <f t="shared" si="2"/>
        <v xml:space="preserve"> </v>
      </c>
      <c r="I40" s="27"/>
      <c r="J40" s="28" t="b">
        <f t="shared" si="3"/>
        <v>0</v>
      </c>
      <c r="K40" s="28" t="b">
        <f t="shared" si="4"/>
        <v>0</v>
      </c>
      <c r="L40" s="27"/>
      <c r="M40" s="37" t="str">
        <f t="shared" si="5"/>
        <v xml:space="preserve"> </v>
      </c>
      <c r="N40" s="38" t="str">
        <f t="shared" si="6"/>
        <v/>
      </c>
      <c r="O40" s="24" t="str">
        <f t="shared" si="7"/>
        <v xml:space="preserve"> </v>
      </c>
      <c r="Q40" s="21" t="s">
        <v>64</v>
      </c>
      <c r="Y40" s="22">
        <v>104</v>
      </c>
      <c r="Z40" s="22">
        <v>16.68186</v>
      </c>
      <c r="AA40">
        <v>14.179581000000001</v>
      </c>
      <c r="AB40">
        <v>19.184138999999998</v>
      </c>
      <c r="AC40" s="22">
        <v>16.644640000000003</v>
      </c>
      <c r="AD40">
        <v>14.147944000000003</v>
      </c>
      <c r="AE40">
        <v>19.141336000000003</v>
      </c>
    </row>
    <row r="41" spans="1:31" x14ac:dyDescent="0.15">
      <c r="A41" s="11">
        <v>34</v>
      </c>
      <c r="B41" s="13"/>
      <c r="C41" s="13"/>
      <c r="D41" s="26"/>
      <c r="E41" s="27" t="s">
        <v>5</v>
      </c>
      <c r="F41" s="28" t="str">
        <f t="shared" si="0"/>
        <v xml:space="preserve"> </v>
      </c>
      <c r="G41" s="28" t="str">
        <f t="shared" si="1"/>
        <v xml:space="preserve"> </v>
      </c>
      <c r="H41" s="28" t="str">
        <f t="shared" si="2"/>
        <v xml:space="preserve"> </v>
      </c>
      <c r="I41" s="27"/>
      <c r="J41" s="28" t="b">
        <f t="shared" si="3"/>
        <v>0</v>
      </c>
      <c r="K41" s="28" t="b">
        <f t="shared" si="4"/>
        <v>0</v>
      </c>
      <c r="L41" s="27"/>
      <c r="M41" s="37" t="str">
        <f t="shared" si="5"/>
        <v xml:space="preserve"> </v>
      </c>
      <c r="N41" s="38" t="str">
        <f t="shared" si="6"/>
        <v/>
      </c>
      <c r="O41" s="24" t="str">
        <f t="shared" si="7"/>
        <v xml:space="preserve"> </v>
      </c>
      <c r="Y41" s="22">
        <v>105</v>
      </c>
      <c r="Z41" s="22">
        <v>16.995800000000003</v>
      </c>
      <c r="AA41">
        <v>14.446430000000001</v>
      </c>
      <c r="AB41">
        <v>19.545170000000002</v>
      </c>
      <c r="AC41" s="22">
        <v>16.97925</v>
      </c>
      <c r="AD41">
        <v>14.4323625</v>
      </c>
      <c r="AE41">
        <v>19.526137499999997</v>
      </c>
    </row>
    <row r="42" spans="1:31" x14ac:dyDescent="0.15">
      <c r="A42" s="6">
        <v>35</v>
      </c>
      <c r="B42" s="13"/>
      <c r="C42" s="13"/>
      <c r="D42" s="26"/>
      <c r="E42" s="27" t="s">
        <v>5</v>
      </c>
      <c r="F42" s="28" t="str">
        <f t="shared" si="0"/>
        <v xml:space="preserve"> </v>
      </c>
      <c r="G42" s="28" t="str">
        <f t="shared" si="1"/>
        <v xml:space="preserve"> </v>
      </c>
      <c r="H42" s="28" t="str">
        <f t="shared" si="2"/>
        <v xml:space="preserve"> </v>
      </c>
      <c r="I42" s="27"/>
      <c r="J42" s="28" t="b">
        <f t="shared" si="3"/>
        <v>0</v>
      </c>
      <c r="K42" s="28" t="b">
        <f t="shared" si="4"/>
        <v>0</v>
      </c>
      <c r="L42" s="27"/>
      <c r="M42" s="37" t="str">
        <f t="shared" si="5"/>
        <v xml:space="preserve"> </v>
      </c>
      <c r="N42" s="38" t="str">
        <f t="shared" si="6"/>
        <v/>
      </c>
      <c r="O42" s="24" t="str">
        <f t="shared" si="7"/>
        <v xml:space="preserve"> </v>
      </c>
      <c r="Y42" s="22">
        <v>106</v>
      </c>
      <c r="Z42" s="22">
        <v>17.313860000000002</v>
      </c>
      <c r="AA42">
        <v>14.716781000000001</v>
      </c>
      <c r="AB42">
        <v>19.910938999999999</v>
      </c>
      <c r="AC42" s="22">
        <v>17.318840000000002</v>
      </c>
      <c r="AD42">
        <v>14.721014</v>
      </c>
      <c r="AE42">
        <v>19.916665999999999</v>
      </c>
    </row>
    <row r="43" spans="1:31" x14ac:dyDescent="0.15">
      <c r="A43" s="11">
        <v>36</v>
      </c>
      <c r="B43" s="13"/>
      <c r="C43" s="13"/>
      <c r="D43" s="26"/>
      <c r="E43" s="27" t="s">
        <v>5</v>
      </c>
      <c r="F43" s="28" t="str">
        <f t="shared" si="0"/>
        <v xml:space="preserve"> </v>
      </c>
      <c r="G43" s="28" t="str">
        <f t="shared" si="1"/>
        <v xml:space="preserve"> </v>
      </c>
      <c r="H43" s="28" t="str">
        <f t="shared" si="2"/>
        <v xml:space="preserve"> </v>
      </c>
      <c r="I43" s="27"/>
      <c r="J43" s="28" t="b">
        <f t="shared" si="3"/>
        <v>0</v>
      </c>
      <c r="K43" s="28" t="b">
        <f t="shared" si="4"/>
        <v>0</v>
      </c>
      <c r="L43" s="27"/>
      <c r="M43" s="37" t="str">
        <f t="shared" si="5"/>
        <v xml:space="preserve"> </v>
      </c>
      <c r="N43" s="38" t="str">
        <f t="shared" si="6"/>
        <v/>
      </c>
      <c r="O43" s="24" t="str">
        <f t="shared" si="7"/>
        <v xml:space="preserve"> </v>
      </c>
      <c r="Y43" s="22">
        <v>107</v>
      </c>
      <c r="Z43" s="22">
        <v>17.636040000000005</v>
      </c>
      <c r="AA43">
        <v>14.990634000000004</v>
      </c>
      <c r="AB43">
        <v>20.281446000000003</v>
      </c>
      <c r="AC43" s="22">
        <v>17.663409999999999</v>
      </c>
      <c r="AD43">
        <v>15.013898499999998</v>
      </c>
      <c r="AE43">
        <v>20.312921499999998</v>
      </c>
    </row>
    <row r="44" spans="1:31" x14ac:dyDescent="0.15">
      <c r="A44" s="6">
        <v>37</v>
      </c>
      <c r="B44" s="13"/>
      <c r="C44" s="13"/>
      <c r="D44" s="26"/>
      <c r="E44" s="27" t="s">
        <v>5</v>
      </c>
      <c r="F44" s="28" t="str">
        <f t="shared" si="0"/>
        <v xml:space="preserve"> </v>
      </c>
      <c r="G44" s="28" t="str">
        <f t="shared" si="1"/>
        <v xml:space="preserve"> </v>
      </c>
      <c r="H44" s="28" t="str">
        <f t="shared" si="2"/>
        <v xml:space="preserve"> </v>
      </c>
      <c r="I44" s="27"/>
      <c r="J44" s="28" t="b">
        <f t="shared" si="3"/>
        <v>0</v>
      </c>
      <c r="K44" s="28" t="b">
        <f t="shared" si="4"/>
        <v>0</v>
      </c>
      <c r="L44" s="27"/>
      <c r="M44" s="37" t="str">
        <f t="shared" si="5"/>
        <v xml:space="preserve"> </v>
      </c>
      <c r="N44" s="38" t="str">
        <f t="shared" si="6"/>
        <v/>
      </c>
      <c r="O44" s="24" t="str">
        <f t="shared" si="7"/>
        <v xml:space="preserve"> </v>
      </c>
      <c r="Y44" s="22">
        <v>108</v>
      </c>
      <c r="Z44" s="22">
        <v>17.962340000000005</v>
      </c>
      <c r="AA44">
        <v>15.267989000000004</v>
      </c>
      <c r="AB44">
        <v>20.656691000000002</v>
      </c>
      <c r="AC44" s="22">
        <v>18.01296</v>
      </c>
      <c r="AD44">
        <v>15.311015999999999</v>
      </c>
      <c r="AE44">
        <v>20.714903999999997</v>
      </c>
    </row>
    <row r="45" spans="1:31" x14ac:dyDescent="0.15">
      <c r="A45" s="11">
        <v>38</v>
      </c>
      <c r="B45" s="13"/>
      <c r="C45" s="13"/>
      <c r="D45" s="26"/>
      <c r="E45" s="27" t="s">
        <v>5</v>
      </c>
      <c r="F45" s="28" t="str">
        <f t="shared" si="0"/>
        <v xml:space="preserve"> </v>
      </c>
      <c r="G45" s="28" t="str">
        <f t="shared" si="1"/>
        <v xml:space="preserve"> </v>
      </c>
      <c r="H45" s="28" t="str">
        <f t="shared" si="2"/>
        <v xml:space="preserve"> </v>
      </c>
      <c r="I45" s="27"/>
      <c r="J45" s="28" t="b">
        <f t="shared" si="3"/>
        <v>0</v>
      </c>
      <c r="K45" s="28" t="b">
        <f t="shared" si="4"/>
        <v>0</v>
      </c>
      <c r="L45" s="27"/>
      <c r="M45" s="37" t="str">
        <f t="shared" si="5"/>
        <v xml:space="preserve"> </v>
      </c>
      <c r="N45" s="38" t="str">
        <f t="shared" si="6"/>
        <v/>
      </c>
      <c r="O45" s="24" t="str">
        <f t="shared" si="7"/>
        <v xml:space="preserve"> </v>
      </c>
      <c r="Y45" s="22">
        <v>109</v>
      </c>
      <c r="Z45" s="22">
        <v>18.292760000000005</v>
      </c>
      <c r="AA45">
        <v>15.548846000000003</v>
      </c>
      <c r="AB45">
        <v>21.036674000000005</v>
      </c>
      <c r="AC45" s="22">
        <v>18.367489999999997</v>
      </c>
      <c r="AD45">
        <v>15.612366499999997</v>
      </c>
      <c r="AE45">
        <v>21.122613499999993</v>
      </c>
    </row>
    <row r="46" spans="1:31" x14ac:dyDescent="0.15">
      <c r="A46" s="6">
        <v>39</v>
      </c>
      <c r="B46" s="13"/>
      <c r="C46" s="13"/>
      <c r="D46" s="26"/>
      <c r="E46" s="27" t="s">
        <v>5</v>
      </c>
      <c r="F46" s="28" t="str">
        <f t="shared" si="0"/>
        <v xml:space="preserve"> </v>
      </c>
      <c r="G46" s="28" t="str">
        <f t="shared" si="1"/>
        <v xml:space="preserve"> </v>
      </c>
      <c r="H46" s="28" t="str">
        <f t="shared" si="2"/>
        <v xml:space="preserve"> </v>
      </c>
      <c r="I46" s="27"/>
      <c r="J46" s="28" t="b">
        <f t="shared" si="3"/>
        <v>0</v>
      </c>
      <c r="K46" s="28" t="b">
        <f t="shared" si="4"/>
        <v>0</v>
      </c>
      <c r="L46" s="27"/>
      <c r="M46" s="37" t="str">
        <f t="shared" si="5"/>
        <v xml:space="preserve"> </v>
      </c>
      <c r="N46" s="38" t="str">
        <f t="shared" si="6"/>
        <v/>
      </c>
      <c r="O46" s="24" t="str">
        <f t="shared" si="7"/>
        <v xml:space="preserve"> </v>
      </c>
      <c r="Y46" s="22">
        <v>110</v>
      </c>
      <c r="Z46" s="22">
        <v>18.627300000000005</v>
      </c>
      <c r="AA46">
        <v>15.833205000000005</v>
      </c>
      <c r="AB46">
        <v>21.421395000000004</v>
      </c>
      <c r="AC46" s="22">
        <v>18.726999999999997</v>
      </c>
      <c r="AD46">
        <v>15.917949999999998</v>
      </c>
      <c r="AE46">
        <v>21.536049999999996</v>
      </c>
    </row>
    <row r="47" spans="1:31" x14ac:dyDescent="0.15">
      <c r="A47" s="11">
        <v>40</v>
      </c>
      <c r="B47" s="13"/>
      <c r="C47" s="13"/>
      <c r="D47" s="26"/>
      <c r="E47" s="27" t="s">
        <v>5</v>
      </c>
      <c r="F47" s="28" t="str">
        <f t="shared" si="0"/>
        <v xml:space="preserve"> </v>
      </c>
      <c r="G47" s="28" t="str">
        <f t="shared" si="1"/>
        <v xml:space="preserve"> </v>
      </c>
      <c r="H47" s="28" t="str">
        <f t="shared" si="2"/>
        <v xml:space="preserve"> </v>
      </c>
      <c r="I47" s="27"/>
      <c r="J47" s="28" t="b">
        <f t="shared" si="3"/>
        <v>0</v>
      </c>
      <c r="K47" s="28" t="b">
        <f t="shared" si="4"/>
        <v>0</v>
      </c>
      <c r="L47" s="27"/>
      <c r="M47" s="37" t="str">
        <f t="shared" si="5"/>
        <v xml:space="preserve"> </v>
      </c>
      <c r="N47" s="38" t="str">
        <f t="shared" si="6"/>
        <v/>
      </c>
      <c r="O47" s="24" t="str">
        <f t="shared" si="7"/>
        <v xml:space="preserve"> </v>
      </c>
      <c r="Y47" s="22">
        <v>111</v>
      </c>
      <c r="Z47" s="22">
        <v>18.965960000000006</v>
      </c>
      <c r="AA47">
        <v>16.121066000000006</v>
      </c>
      <c r="AB47">
        <v>21.810854000000006</v>
      </c>
      <c r="AC47" s="22">
        <v>19.09149</v>
      </c>
      <c r="AD47">
        <v>16.227766500000001</v>
      </c>
      <c r="AE47">
        <v>21.955213499999999</v>
      </c>
    </row>
    <row r="48" spans="1:31" x14ac:dyDescent="0.15">
      <c r="A48" s="6">
        <v>41</v>
      </c>
      <c r="B48" s="13"/>
      <c r="C48" s="13"/>
      <c r="D48" s="26"/>
      <c r="E48" s="27" t="s">
        <v>5</v>
      </c>
      <c r="F48" s="28" t="str">
        <f t="shared" si="0"/>
        <v xml:space="preserve"> </v>
      </c>
      <c r="G48" s="28" t="str">
        <f t="shared" si="1"/>
        <v xml:space="preserve"> </v>
      </c>
      <c r="H48" s="28" t="str">
        <f t="shared" si="2"/>
        <v xml:space="preserve"> </v>
      </c>
      <c r="I48" s="27"/>
      <c r="J48" s="28" t="b">
        <f t="shared" si="3"/>
        <v>0</v>
      </c>
      <c r="K48" s="28" t="b">
        <f t="shared" si="4"/>
        <v>0</v>
      </c>
      <c r="L48" s="27"/>
      <c r="M48" s="37" t="str">
        <f t="shared" si="5"/>
        <v xml:space="preserve"> </v>
      </c>
      <c r="N48" s="38" t="str">
        <f t="shared" si="6"/>
        <v/>
      </c>
      <c r="O48" s="24" t="str">
        <f t="shared" si="7"/>
        <v xml:space="preserve"> </v>
      </c>
      <c r="Y48" s="22">
        <v>112</v>
      </c>
      <c r="Z48" s="22">
        <v>19.308740000000007</v>
      </c>
      <c r="AA48">
        <v>16.412429000000007</v>
      </c>
      <c r="AB48">
        <v>22.205051000000008</v>
      </c>
      <c r="AC48" s="22">
        <v>19.46096</v>
      </c>
      <c r="AD48">
        <v>16.541816000000001</v>
      </c>
      <c r="AE48">
        <v>22.380103999999999</v>
      </c>
    </row>
    <row r="49" spans="1:31" x14ac:dyDescent="0.15">
      <c r="A49" s="11">
        <v>42</v>
      </c>
      <c r="B49" s="13"/>
      <c r="C49" s="13"/>
      <c r="D49" s="26"/>
      <c r="E49" s="27" t="s">
        <v>5</v>
      </c>
      <c r="F49" s="28" t="str">
        <f t="shared" si="0"/>
        <v xml:space="preserve"> </v>
      </c>
      <c r="G49" s="28" t="str">
        <f t="shared" si="1"/>
        <v xml:space="preserve"> </v>
      </c>
      <c r="H49" s="28" t="str">
        <f t="shared" si="2"/>
        <v xml:space="preserve"> </v>
      </c>
      <c r="I49" s="27"/>
      <c r="J49" s="28" t="b">
        <f t="shared" si="3"/>
        <v>0</v>
      </c>
      <c r="K49" s="28" t="b">
        <f t="shared" si="4"/>
        <v>0</v>
      </c>
      <c r="L49" s="27"/>
      <c r="M49" s="37" t="str">
        <f t="shared" si="5"/>
        <v xml:space="preserve"> </v>
      </c>
      <c r="N49" s="38" t="str">
        <f t="shared" si="6"/>
        <v/>
      </c>
      <c r="O49" s="24" t="str">
        <f t="shared" si="7"/>
        <v xml:space="preserve"> </v>
      </c>
      <c r="Y49" s="22">
        <v>113</v>
      </c>
      <c r="Z49" s="22">
        <v>19.655640000000002</v>
      </c>
      <c r="AA49">
        <v>16.707294000000001</v>
      </c>
      <c r="AB49">
        <v>22.603985999999999</v>
      </c>
      <c r="AC49" s="22">
        <v>19.835410000000003</v>
      </c>
      <c r="AD49">
        <v>16.860098500000003</v>
      </c>
      <c r="AE49">
        <v>22.810721500000003</v>
      </c>
    </row>
    <row r="50" spans="1:31" x14ac:dyDescent="0.15">
      <c r="A50" s="6">
        <v>43</v>
      </c>
      <c r="B50" s="13"/>
      <c r="C50" s="13"/>
      <c r="D50" s="26"/>
      <c r="E50" s="27" t="s">
        <v>5</v>
      </c>
      <c r="F50" s="28" t="str">
        <f t="shared" si="0"/>
        <v xml:space="preserve"> </v>
      </c>
      <c r="G50" s="28" t="str">
        <f t="shared" si="1"/>
        <v xml:space="preserve"> </v>
      </c>
      <c r="H50" s="28" t="str">
        <f t="shared" si="2"/>
        <v xml:space="preserve"> </v>
      </c>
      <c r="I50" s="27"/>
      <c r="J50" s="28" t="b">
        <f t="shared" si="3"/>
        <v>0</v>
      </c>
      <c r="K50" s="28" t="b">
        <f t="shared" si="4"/>
        <v>0</v>
      </c>
      <c r="L50" s="27"/>
      <c r="M50" s="37" t="str">
        <f t="shared" si="5"/>
        <v xml:space="preserve"> </v>
      </c>
      <c r="N50" s="38" t="str">
        <f t="shared" si="6"/>
        <v/>
      </c>
      <c r="O50" s="24" t="str">
        <f t="shared" si="7"/>
        <v xml:space="preserve"> </v>
      </c>
      <c r="Y50" s="22">
        <v>114</v>
      </c>
      <c r="Z50" s="22">
        <v>20.006660000000004</v>
      </c>
      <c r="AA50">
        <v>17.005661000000003</v>
      </c>
      <c r="AB50">
        <v>23.007659000000004</v>
      </c>
      <c r="AC50" s="22">
        <v>20.214839999999995</v>
      </c>
      <c r="AD50">
        <v>17.182613999999994</v>
      </c>
      <c r="AE50">
        <v>23.247065999999993</v>
      </c>
    </row>
    <row r="51" spans="1:31" x14ac:dyDescent="0.15">
      <c r="A51" s="11">
        <v>44</v>
      </c>
      <c r="B51" s="13"/>
      <c r="C51" s="13"/>
      <c r="D51" s="26"/>
      <c r="E51" s="27" t="s">
        <v>5</v>
      </c>
      <c r="F51" s="28" t="str">
        <f t="shared" si="0"/>
        <v xml:space="preserve"> </v>
      </c>
      <c r="G51" s="28" t="str">
        <f t="shared" si="1"/>
        <v xml:space="preserve"> </v>
      </c>
      <c r="H51" s="28" t="str">
        <f t="shared" si="2"/>
        <v xml:space="preserve"> </v>
      </c>
      <c r="I51" s="27"/>
      <c r="J51" s="28" t="b">
        <f t="shared" si="3"/>
        <v>0</v>
      </c>
      <c r="K51" s="28" t="b">
        <f t="shared" si="4"/>
        <v>0</v>
      </c>
      <c r="L51" s="27"/>
      <c r="M51" s="37" t="str">
        <f t="shared" si="5"/>
        <v xml:space="preserve"> </v>
      </c>
      <c r="N51" s="38" t="str">
        <f t="shared" si="6"/>
        <v/>
      </c>
      <c r="O51" s="24" t="str">
        <f t="shared" si="7"/>
        <v xml:space="preserve"> </v>
      </c>
      <c r="Y51" s="22">
        <v>115</v>
      </c>
      <c r="Z51" s="22">
        <v>20.361800000000006</v>
      </c>
      <c r="AA51">
        <v>17.307530000000003</v>
      </c>
      <c r="AB51">
        <v>23.416070000000005</v>
      </c>
      <c r="AC51" s="22">
        <v>20.599249999999998</v>
      </c>
      <c r="AD51">
        <v>17.509362499999998</v>
      </c>
      <c r="AE51">
        <v>23.689137499999994</v>
      </c>
    </row>
    <row r="52" spans="1:31" x14ac:dyDescent="0.15">
      <c r="A52" s="6">
        <v>45</v>
      </c>
      <c r="B52" s="13"/>
      <c r="C52" s="13"/>
      <c r="D52" s="26"/>
      <c r="E52" s="27" t="s">
        <v>5</v>
      </c>
      <c r="F52" s="28" t="str">
        <f t="shared" si="0"/>
        <v xml:space="preserve"> </v>
      </c>
      <c r="G52" s="28" t="str">
        <f t="shared" si="1"/>
        <v xml:space="preserve"> </v>
      </c>
      <c r="H52" s="28" t="str">
        <f t="shared" si="2"/>
        <v xml:space="preserve"> </v>
      </c>
      <c r="I52" s="27"/>
      <c r="J52" s="28" t="b">
        <f t="shared" si="3"/>
        <v>0</v>
      </c>
      <c r="K52" s="28" t="b">
        <f t="shared" si="4"/>
        <v>0</v>
      </c>
      <c r="L52" s="27"/>
      <c r="M52" s="37" t="str">
        <f t="shared" si="5"/>
        <v xml:space="preserve"> </v>
      </c>
      <c r="N52" s="38" t="str">
        <f t="shared" si="6"/>
        <v/>
      </c>
      <c r="O52" s="24" t="str">
        <f t="shared" si="7"/>
        <v xml:space="preserve"> </v>
      </c>
      <c r="Y52" s="22">
        <v>116</v>
      </c>
      <c r="Z52" s="22">
        <v>20.721060000000008</v>
      </c>
      <c r="AA52">
        <v>17.612901000000008</v>
      </c>
      <c r="AB52">
        <v>23.829219000000009</v>
      </c>
      <c r="AC52" s="22">
        <v>20.988640000000004</v>
      </c>
      <c r="AD52">
        <v>17.840344000000002</v>
      </c>
      <c r="AE52">
        <v>24.136936000000002</v>
      </c>
    </row>
    <row r="53" spans="1:31" x14ac:dyDescent="0.15">
      <c r="A53" s="11">
        <v>46</v>
      </c>
      <c r="B53" s="13"/>
      <c r="C53" s="13"/>
      <c r="D53" s="26"/>
      <c r="E53" s="27" t="s">
        <v>5</v>
      </c>
      <c r="F53" s="28" t="str">
        <f t="shared" si="0"/>
        <v xml:space="preserve"> </v>
      </c>
      <c r="G53" s="28" t="str">
        <f t="shared" si="1"/>
        <v xml:space="preserve"> </v>
      </c>
      <c r="H53" s="28" t="str">
        <f t="shared" si="2"/>
        <v xml:space="preserve"> </v>
      </c>
      <c r="I53" s="27"/>
      <c r="J53" s="28" t="b">
        <f t="shared" si="3"/>
        <v>0</v>
      </c>
      <c r="K53" s="28" t="b">
        <f t="shared" si="4"/>
        <v>0</v>
      </c>
      <c r="L53" s="27"/>
      <c r="M53" s="37" t="str">
        <f t="shared" si="5"/>
        <v xml:space="preserve"> </v>
      </c>
      <c r="N53" s="38" t="str">
        <f t="shared" si="6"/>
        <v/>
      </c>
      <c r="O53" s="24" t="str">
        <f t="shared" si="7"/>
        <v xml:space="preserve"> </v>
      </c>
      <c r="Y53" s="22">
        <v>117</v>
      </c>
      <c r="Z53" s="22">
        <v>21.084440000000004</v>
      </c>
      <c r="AA53">
        <v>17.921774000000003</v>
      </c>
      <c r="AB53">
        <v>24.247106000000002</v>
      </c>
      <c r="AC53" s="22">
        <v>21.383009999999999</v>
      </c>
      <c r="AD53">
        <v>18.175558499999998</v>
      </c>
      <c r="AE53">
        <v>24.590461499999996</v>
      </c>
    </row>
    <row r="54" spans="1:31" x14ac:dyDescent="0.15">
      <c r="A54" s="6">
        <v>47</v>
      </c>
      <c r="B54" s="13"/>
      <c r="C54" s="13"/>
      <c r="D54" s="26"/>
      <c r="E54" s="27" t="s">
        <v>5</v>
      </c>
      <c r="F54" s="28" t="str">
        <f t="shared" si="0"/>
        <v xml:space="preserve"> </v>
      </c>
      <c r="G54" s="28" t="str">
        <f t="shared" si="1"/>
        <v xml:space="preserve"> </v>
      </c>
      <c r="H54" s="28" t="str">
        <f t="shared" si="2"/>
        <v xml:space="preserve"> </v>
      </c>
      <c r="I54" s="27"/>
      <c r="J54" s="28" t="b">
        <f t="shared" si="3"/>
        <v>0</v>
      </c>
      <c r="K54" s="28" t="b">
        <f t="shared" si="4"/>
        <v>0</v>
      </c>
      <c r="L54" s="27"/>
      <c r="M54" s="37" t="str">
        <f t="shared" si="5"/>
        <v xml:space="preserve"> </v>
      </c>
      <c r="N54" s="38" t="str">
        <f t="shared" si="6"/>
        <v/>
      </c>
      <c r="O54" s="24" t="str">
        <f t="shared" si="7"/>
        <v xml:space="preserve"> </v>
      </c>
      <c r="Y54" s="22">
        <v>118</v>
      </c>
      <c r="Z54" s="22">
        <v>21.45194</v>
      </c>
      <c r="AA54">
        <v>18.234148999999999</v>
      </c>
      <c r="AB54">
        <v>24.669730999999999</v>
      </c>
      <c r="AC54" s="22">
        <v>21.782360000000004</v>
      </c>
      <c r="AD54">
        <v>18.515006000000003</v>
      </c>
      <c r="AE54">
        <v>25.049714000000002</v>
      </c>
    </row>
    <row r="55" spans="1:31" x14ac:dyDescent="0.15">
      <c r="A55" s="11">
        <v>48</v>
      </c>
      <c r="B55" s="13"/>
      <c r="C55" s="13"/>
      <c r="D55" s="26"/>
      <c r="E55" s="27" t="s">
        <v>5</v>
      </c>
      <c r="F55" s="28" t="str">
        <f t="shared" si="0"/>
        <v xml:space="preserve"> </v>
      </c>
      <c r="G55" s="28" t="str">
        <f t="shared" si="1"/>
        <v xml:space="preserve"> </v>
      </c>
      <c r="H55" s="28" t="str">
        <f t="shared" si="2"/>
        <v xml:space="preserve"> </v>
      </c>
      <c r="I55" s="27"/>
      <c r="J55" s="28" t="b">
        <f t="shared" si="3"/>
        <v>0</v>
      </c>
      <c r="K55" s="28" t="b">
        <f t="shared" si="4"/>
        <v>0</v>
      </c>
      <c r="L55" s="27"/>
      <c r="M55" s="37" t="str">
        <f t="shared" si="5"/>
        <v xml:space="preserve"> </v>
      </c>
      <c r="N55" s="38" t="str">
        <f t="shared" si="6"/>
        <v/>
      </c>
      <c r="O55" s="24" t="str">
        <f t="shared" si="7"/>
        <v xml:space="preserve"> </v>
      </c>
      <c r="Y55" s="22">
        <v>119</v>
      </c>
      <c r="Z55" s="22">
        <v>21.823560000000004</v>
      </c>
      <c r="AA55">
        <v>18.550026000000003</v>
      </c>
      <c r="AB55">
        <v>25.097094000000002</v>
      </c>
      <c r="AC55" s="22">
        <v>22.186690000000006</v>
      </c>
      <c r="AD55">
        <v>18.858686500000005</v>
      </c>
      <c r="AE55">
        <v>25.514693500000003</v>
      </c>
    </row>
    <row r="56" spans="1:31" x14ac:dyDescent="0.15">
      <c r="A56" s="6">
        <v>49</v>
      </c>
      <c r="B56" s="13"/>
      <c r="C56" s="13"/>
      <c r="D56" s="26"/>
      <c r="E56" s="27" t="s">
        <v>5</v>
      </c>
      <c r="F56" s="28" t="str">
        <f t="shared" si="0"/>
        <v xml:space="preserve"> </v>
      </c>
      <c r="G56" s="28" t="str">
        <f t="shared" si="1"/>
        <v xml:space="preserve"> </v>
      </c>
      <c r="H56" s="28" t="str">
        <f t="shared" si="2"/>
        <v xml:space="preserve"> </v>
      </c>
      <c r="I56" s="27"/>
      <c r="J56" s="28" t="b">
        <f t="shared" si="3"/>
        <v>0</v>
      </c>
      <c r="K56" s="28" t="b">
        <f t="shared" si="4"/>
        <v>0</v>
      </c>
      <c r="L56" s="27"/>
      <c r="M56" s="37" t="str">
        <f t="shared" si="5"/>
        <v xml:space="preserve"> </v>
      </c>
      <c r="N56" s="38" t="str">
        <f t="shared" si="6"/>
        <v/>
      </c>
      <c r="O56" s="24" t="str">
        <f t="shared" si="7"/>
        <v xml:space="preserve"> </v>
      </c>
    </row>
    <row r="57" spans="1:31" x14ac:dyDescent="0.15">
      <c r="A57" s="6">
        <v>50</v>
      </c>
      <c r="B57" s="13"/>
      <c r="C57" s="13"/>
      <c r="D57" s="26"/>
      <c r="E57" s="27" t="s">
        <v>5</v>
      </c>
      <c r="F57" s="28" t="str">
        <f t="shared" si="0"/>
        <v xml:space="preserve"> </v>
      </c>
      <c r="G57" s="28" t="str">
        <f t="shared" si="1"/>
        <v xml:space="preserve"> </v>
      </c>
      <c r="H57" s="28" t="str">
        <f t="shared" si="2"/>
        <v xml:space="preserve"> </v>
      </c>
      <c r="I57" s="27"/>
      <c r="J57" s="28" t="b">
        <f t="shared" si="3"/>
        <v>0</v>
      </c>
      <c r="K57" s="28" t="b">
        <f t="shared" si="4"/>
        <v>0</v>
      </c>
      <c r="L57" s="27"/>
      <c r="M57" s="37" t="str">
        <f t="shared" si="5"/>
        <v xml:space="preserve"> </v>
      </c>
      <c r="N57" s="38" t="str">
        <f t="shared" si="6"/>
        <v/>
      </c>
      <c r="O57" s="24" t="str">
        <f t="shared" si="7"/>
        <v xml:space="preserve"> </v>
      </c>
    </row>
    <row r="58" spans="1:31" x14ac:dyDescent="0.15">
      <c r="A58" s="6">
        <v>51</v>
      </c>
      <c r="B58" s="13"/>
      <c r="C58" s="13"/>
      <c r="D58" s="26"/>
      <c r="E58" s="27" t="s">
        <v>5</v>
      </c>
      <c r="F58" s="28" t="str">
        <f t="shared" si="0"/>
        <v xml:space="preserve"> </v>
      </c>
      <c r="G58" s="28" t="str">
        <f t="shared" si="1"/>
        <v xml:space="preserve"> </v>
      </c>
      <c r="H58" s="28" t="str">
        <f t="shared" si="2"/>
        <v xml:space="preserve"> </v>
      </c>
      <c r="I58" s="27"/>
      <c r="J58" s="28" t="b">
        <f t="shared" si="3"/>
        <v>0</v>
      </c>
      <c r="K58" s="28" t="b">
        <f t="shared" si="4"/>
        <v>0</v>
      </c>
      <c r="L58" s="27"/>
      <c r="M58" s="37" t="str">
        <f t="shared" si="5"/>
        <v xml:space="preserve"> </v>
      </c>
      <c r="N58" s="38" t="str">
        <f t="shared" si="6"/>
        <v/>
      </c>
      <c r="O58" s="24" t="str">
        <f t="shared" si="7"/>
        <v xml:space="preserve"> </v>
      </c>
    </row>
    <row r="59" spans="1:31" x14ac:dyDescent="0.15">
      <c r="A59" s="6">
        <v>52</v>
      </c>
      <c r="B59" s="13"/>
      <c r="C59" s="13"/>
      <c r="D59" s="26"/>
      <c r="E59" s="27" t="s">
        <v>5</v>
      </c>
      <c r="F59" s="28" t="str">
        <f t="shared" si="0"/>
        <v xml:space="preserve"> </v>
      </c>
      <c r="G59" s="28" t="str">
        <f t="shared" si="1"/>
        <v xml:space="preserve"> </v>
      </c>
      <c r="H59" s="28" t="str">
        <f t="shared" si="2"/>
        <v xml:space="preserve"> </v>
      </c>
      <c r="I59" s="27"/>
      <c r="J59" s="28" t="b">
        <f t="shared" si="3"/>
        <v>0</v>
      </c>
      <c r="K59" s="28" t="b">
        <f t="shared" si="4"/>
        <v>0</v>
      </c>
      <c r="L59" s="27"/>
      <c r="M59" s="37" t="str">
        <f t="shared" si="5"/>
        <v xml:space="preserve"> </v>
      </c>
      <c r="N59" s="38" t="str">
        <f t="shared" si="6"/>
        <v/>
      </c>
      <c r="O59" s="24" t="str">
        <f t="shared" si="7"/>
        <v xml:space="preserve"> </v>
      </c>
    </row>
    <row r="60" spans="1:31" x14ac:dyDescent="0.15">
      <c r="A60" s="6">
        <v>53</v>
      </c>
      <c r="B60" s="13"/>
      <c r="C60" s="13"/>
      <c r="D60" s="26"/>
      <c r="E60" s="27" t="s">
        <v>5</v>
      </c>
      <c r="F60" s="28" t="str">
        <f t="shared" si="0"/>
        <v xml:space="preserve"> </v>
      </c>
      <c r="G60" s="28" t="str">
        <f t="shared" si="1"/>
        <v xml:space="preserve"> </v>
      </c>
      <c r="H60" s="28" t="str">
        <f t="shared" si="2"/>
        <v xml:space="preserve"> </v>
      </c>
      <c r="I60" s="27"/>
      <c r="J60" s="28" t="b">
        <f t="shared" si="3"/>
        <v>0</v>
      </c>
      <c r="K60" s="28" t="b">
        <f t="shared" si="4"/>
        <v>0</v>
      </c>
      <c r="L60" s="27"/>
      <c r="M60" s="37" t="str">
        <f t="shared" si="5"/>
        <v xml:space="preserve"> </v>
      </c>
      <c r="N60" s="38" t="str">
        <f t="shared" si="6"/>
        <v/>
      </c>
      <c r="O60" s="24" t="str">
        <f t="shared" si="7"/>
        <v xml:space="preserve"> </v>
      </c>
    </row>
    <row r="61" spans="1:31" x14ac:dyDescent="0.15">
      <c r="A61" s="6">
        <v>54</v>
      </c>
      <c r="B61" s="13"/>
      <c r="C61" s="13"/>
      <c r="D61" s="26"/>
      <c r="E61" s="27" t="s">
        <v>5</v>
      </c>
      <c r="F61" s="28" t="str">
        <f t="shared" si="0"/>
        <v xml:space="preserve"> </v>
      </c>
      <c r="G61" s="28" t="str">
        <f t="shared" si="1"/>
        <v xml:space="preserve"> </v>
      </c>
      <c r="H61" s="28" t="str">
        <f t="shared" si="2"/>
        <v xml:space="preserve"> </v>
      </c>
      <c r="I61" s="27"/>
      <c r="J61" s="28" t="b">
        <f t="shared" si="3"/>
        <v>0</v>
      </c>
      <c r="K61" s="28" t="b">
        <f t="shared" si="4"/>
        <v>0</v>
      </c>
      <c r="L61" s="27"/>
      <c r="M61" s="37" t="str">
        <f t="shared" si="5"/>
        <v xml:space="preserve"> </v>
      </c>
      <c r="N61" s="38" t="str">
        <f t="shared" si="6"/>
        <v/>
      </c>
      <c r="O61" s="24" t="str">
        <f t="shared" si="7"/>
        <v xml:space="preserve"> </v>
      </c>
    </row>
    <row r="62" spans="1:31" x14ac:dyDescent="0.15">
      <c r="A62" s="6">
        <v>55</v>
      </c>
      <c r="B62" s="13"/>
      <c r="C62" s="13"/>
      <c r="D62" s="26"/>
      <c r="E62" s="27" t="s">
        <v>5</v>
      </c>
      <c r="F62" s="28" t="str">
        <f t="shared" si="0"/>
        <v xml:space="preserve"> </v>
      </c>
      <c r="G62" s="28" t="str">
        <f t="shared" si="1"/>
        <v xml:space="preserve"> </v>
      </c>
      <c r="H62" s="28" t="str">
        <f t="shared" si="2"/>
        <v xml:space="preserve"> </v>
      </c>
      <c r="I62" s="27"/>
      <c r="J62" s="28" t="b">
        <f t="shared" si="3"/>
        <v>0</v>
      </c>
      <c r="K62" s="28" t="b">
        <f t="shared" si="4"/>
        <v>0</v>
      </c>
      <c r="L62" s="27"/>
      <c r="M62" s="37" t="str">
        <f t="shared" si="5"/>
        <v xml:space="preserve"> </v>
      </c>
      <c r="N62" s="38" t="str">
        <f t="shared" si="6"/>
        <v/>
      </c>
      <c r="O62" s="24" t="str">
        <f t="shared" si="7"/>
        <v xml:space="preserve"> </v>
      </c>
    </row>
    <row r="63" spans="1:31" x14ac:dyDescent="0.15">
      <c r="A63" s="6">
        <v>56</v>
      </c>
      <c r="B63" s="13"/>
      <c r="C63" s="13"/>
      <c r="D63" s="26"/>
      <c r="E63" s="27" t="s">
        <v>5</v>
      </c>
      <c r="F63" s="28" t="str">
        <f t="shared" si="0"/>
        <v xml:space="preserve"> </v>
      </c>
      <c r="G63" s="28" t="str">
        <f t="shared" si="1"/>
        <v xml:space="preserve"> </v>
      </c>
      <c r="H63" s="28" t="str">
        <f t="shared" si="2"/>
        <v xml:space="preserve"> </v>
      </c>
      <c r="I63" s="27"/>
      <c r="J63" s="28" t="b">
        <f t="shared" si="3"/>
        <v>0</v>
      </c>
      <c r="K63" s="28" t="b">
        <f t="shared" si="4"/>
        <v>0</v>
      </c>
      <c r="L63" s="27"/>
      <c r="M63" s="37" t="str">
        <f t="shared" si="5"/>
        <v xml:space="preserve"> </v>
      </c>
      <c r="N63" s="38" t="str">
        <f t="shared" si="6"/>
        <v/>
      </c>
      <c r="O63" s="24" t="str">
        <f t="shared" si="7"/>
        <v xml:space="preserve"> </v>
      </c>
    </row>
    <row r="64" spans="1:31" x14ac:dyDescent="0.15">
      <c r="A64" s="6">
        <v>57</v>
      </c>
      <c r="B64" s="13"/>
      <c r="C64" s="13"/>
      <c r="D64" s="26"/>
      <c r="E64" s="27" t="s">
        <v>5</v>
      </c>
      <c r="F64" s="28" t="str">
        <f t="shared" si="0"/>
        <v xml:space="preserve"> </v>
      </c>
      <c r="G64" s="28" t="str">
        <f t="shared" si="1"/>
        <v xml:space="preserve"> </v>
      </c>
      <c r="H64" s="28" t="str">
        <f t="shared" si="2"/>
        <v xml:space="preserve"> </v>
      </c>
      <c r="I64" s="27"/>
      <c r="J64" s="28" t="b">
        <f t="shared" si="3"/>
        <v>0</v>
      </c>
      <c r="K64" s="28" t="b">
        <f t="shared" si="4"/>
        <v>0</v>
      </c>
      <c r="L64" s="27"/>
      <c r="M64" s="37" t="str">
        <f t="shared" si="5"/>
        <v xml:space="preserve"> </v>
      </c>
      <c r="N64" s="38" t="str">
        <f t="shared" si="6"/>
        <v/>
      </c>
      <c r="O64" s="24" t="str">
        <f t="shared" si="7"/>
        <v xml:space="preserve"> </v>
      </c>
    </row>
    <row r="65" spans="1:15" x14ac:dyDescent="0.15">
      <c r="A65" s="6">
        <v>58</v>
      </c>
      <c r="B65" s="13"/>
      <c r="C65" s="13"/>
      <c r="D65" s="26"/>
      <c r="E65" s="27" t="s">
        <v>5</v>
      </c>
      <c r="F65" s="28" t="str">
        <f t="shared" si="0"/>
        <v xml:space="preserve"> </v>
      </c>
      <c r="G65" s="28" t="str">
        <f t="shared" si="1"/>
        <v xml:space="preserve"> </v>
      </c>
      <c r="H65" s="28" t="str">
        <f t="shared" si="2"/>
        <v xml:space="preserve"> </v>
      </c>
      <c r="I65" s="27"/>
      <c r="J65" s="28" t="b">
        <f t="shared" si="3"/>
        <v>0</v>
      </c>
      <c r="K65" s="28" t="b">
        <f t="shared" si="4"/>
        <v>0</v>
      </c>
      <c r="L65" s="27"/>
      <c r="M65" s="37" t="str">
        <f t="shared" si="5"/>
        <v xml:space="preserve"> </v>
      </c>
      <c r="N65" s="38" t="str">
        <f t="shared" si="6"/>
        <v/>
      </c>
      <c r="O65" s="24" t="str">
        <f t="shared" si="7"/>
        <v xml:space="preserve"> </v>
      </c>
    </row>
    <row r="66" spans="1:15" x14ac:dyDescent="0.15">
      <c r="A66" s="6">
        <v>59</v>
      </c>
      <c r="B66" s="13"/>
      <c r="C66" s="13"/>
      <c r="D66" s="26"/>
      <c r="E66" s="27" t="s">
        <v>5</v>
      </c>
      <c r="F66" s="28" t="str">
        <f t="shared" si="0"/>
        <v xml:space="preserve"> </v>
      </c>
      <c r="G66" s="28" t="str">
        <f t="shared" si="1"/>
        <v xml:space="preserve"> </v>
      </c>
      <c r="H66" s="28" t="str">
        <f t="shared" si="2"/>
        <v xml:space="preserve"> </v>
      </c>
      <c r="I66" s="27"/>
      <c r="J66" s="28" t="b">
        <f t="shared" si="3"/>
        <v>0</v>
      </c>
      <c r="K66" s="28" t="b">
        <f t="shared" si="4"/>
        <v>0</v>
      </c>
      <c r="L66" s="27"/>
      <c r="M66" s="37" t="str">
        <f t="shared" si="5"/>
        <v xml:space="preserve"> </v>
      </c>
      <c r="N66" s="38" t="str">
        <f t="shared" si="6"/>
        <v/>
      </c>
      <c r="O66" s="24" t="str">
        <f t="shared" si="7"/>
        <v xml:space="preserve"> </v>
      </c>
    </row>
    <row r="67" spans="1:15" x14ac:dyDescent="0.15">
      <c r="A67" s="6">
        <v>60</v>
      </c>
      <c r="B67" s="13"/>
      <c r="C67" s="13"/>
      <c r="D67" s="26"/>
      <c r="E67" s="27" t="s">
        <v>5</v>
      </c>
      <c r="F67" s="28" t="str">
        <f t="shared" si="0"/>
        <v xml:space="preserve"> </v>
      </c>
      <c r="G67" s="28" t="str">
        <f t="shared" si="1"/>
        <v xml:space="preserve"> </v>
      </c>
      <c r="H67" s="28" t="str">
        <f t="shared" si="2"/>
        <v xml:space="preserve"> </v>
      </c>
      <c r="I67" s="27"/>
      <c r="J67" s="28" t="b">
        <f t="shared" si="3"/>
        <v>0</v>
      </c>
      <c r="K67" s="28" t="b">
        <f t="shared" si="4"/>
        <v>0</v>
      </c>
      <c r="L67" s="27"/>
      <c r="M67" s="37" t="str">
        <f t="shared" si="5"/>
        <v xml:space="preserve"> </v>
      </c>
      <c r="N67" s="38" t="str">
        <f t="shared" si="6"/>
        <v/>
      </c>
      <c r="O67" s="24" t="str">
        <f t="shared" si="7"/>
        <v xml:space="preserve"> </v>
      </c>
    </row>
    <row r="68" spans="1:15" x14ac:dyDescent="0.15">
      <c r="A68" s="6">
        <v>61</v>
      </c>
      <c r="B68" s="13"/>
      <c r="C68" s="13"/>
      <c r="D68" s="26"/>
      <c r="E68" s="27" t="s">
        <v>5</v>
      </c>
      <c r="F68" s="28" t="str">
        <f t="shared" si="0"/>
        <v xml:space="preserve"> </v>
      </c>
      <c r="G68" s="28" t="str">
        <f t="shared" si="1"/>
        <v xml:space="preserve"> </v>
      </c>
      <c r="H68" s="28" t="str">
        <f t="shared" si="2"/>
        <v xml:space="preserve"> </v>
      </c>
      <c r="I68" s="27"/>
      <c r="J68" s="28" t="b">
        <f t="shared" si="3"/>
        <v>0</v>
      </c>
      <c r="K68" s="28" t="b">
        <f t="shared" si="4"/>
        <v>0</v>
      </c>
      <c r="L68" s="27"/>
      <c r="M68" s="37" t="str">
        <f t="shared" si="5"/>
        <v xml:space="preserve"> </v>
      </c>
      <c r="N68" s="38" t="str">
        <f t="shared" si="6"/>
        <v/>
      </c>
      <c r="O68" s="24" t="str">
        <f t="shared" si="7"/>
        <v xml:space="preserve"> </v>
      </c>
    </row>
    <row r="69" spans="1:15" x14ac:dyDescent="0.15">
      <c r="A69" s="6">
        <v>62</v>
      </c>
      <c r="B69" s="13"/>
      <c r="C69" s="13"/>
      <c r="D69" s="26"/>
      <c r="E69" s="27" t="s">
        <v>5</v>
      </c>
      <c r="F69" s="28" t="str">
        <f t="shared" si="0"/>
        <v xml:space="preserve"> </v>
      </c>
      <c r="G69" s="28" t="str">
        <f t="shared" si="1"/>
        <v xml:space="preserve"> </v>
      </c>
      <c r="H69" s="28" t="str">
        <f t="shared" si="2"/>
        <v xml:space="preserve"> </v>
      </c>
      <c r="I69" s="27"/>
      <c r="J69" s="28" t="b">
        <f t="shared" si="3"/>
        <v>0</v>
      </c>
      <c r="K69" s="28" t="b">
        <f t="shared" si="4"/>
        <v>0</v>
      </c>
      <c r="L69" s="27"/>
      <c r="M69" s="37" t="str">
        <f t="shared" si="5"/>
        <v xml:space="preserve"> </v>
      </c>
      <c r="N69" s="38" t="str">
        <f t="shared" si="6"/>
        <v/>
      </c>
      <c r="O69" s="24" t="str">
        <f t="shared" si="7"/>
        <v xml:space="preserve"> </v>
      </c>
    </row>
    <row r="70" spans="1:15" x14ac:dyDescent="0.15">
      <c r="A70" s="6">
        <v>63</v>
      </c>
      <c r="B70" s="13"/>
      <c r="C70" s="13"/>
      <c r="D70" s="26"/>
      <c r="E70" s="27" t="s">
        <v>5</v>
      </c>
      <c r="F70" s="28" t="str">
        <f t="shared" si="0"/>
        <v xml:space="preserve"> </v>
      </c>
      <c r="G70" s="28" t="str">
        <f t="shared" si="1"/>
        <v xml:space="preserve"> </v>
      </c>
      <c r="H70" s="28" t="str">
        <f t="shared" si="2"/>
        <v xml:space="preserve"> </v>
      </c>
      <c r="I70" s="27"/>
      <c r="J70" s="28" t="b">
        <f t="shared" si="3"/>
        <v>0</v>
      </c>
      <c r="K70" s="28" t="b">
        <f t="shared" si="4"/>
        <v>0</v>
      </c>
      <c r="L70" s="27"/>
      <c r="M70" s="37" t="str">
        <f t="shared" si="5"/>
        <v xml:space="preserve"> </v>
      </c>
      <c r="N70" s="38" t="str">
        <f t="shared" si="6"/>
        <v/>
      </c>
      <c r="O70" s="24" t="str">
        <f t="shared" si="7"/>
        <v xml:space="preserve"> </v>
      </c>
    </row>
    <row r="71" spans="1:15" x14ac:dyDescent="0.15">
      <c r="A71" s="6">
        <v>64</v>
      </c>
      <c r="B71" s="13"/>
      <c r="C71" s="13"/>
      <c r="D71" s="26"/>
      <c r="E71" s="27" t="s">
        <v>5</v>
      </c>
      <c r="F71" s="28" t="str">
        <f t="shared" si="0"/>
        <v xml:space="preserve"> </v>
      </c>
      <c r="G71" s="28" t="str">
        <f t="shared" si="1"/>
        <v xml:space="preserve"> </v>
      </c>
      <c r="H71" s="28" t="str">
        <f t="shared" si="2"/>
        <v xml:space="preserve"> </v>
      </c>
      <c r="I71" s="27"/>
      <c r="J71" s="28" t="b">
        <f t="shared" si="3"/>
        <v>0</v>
      </c>
      <c r="K71" s="28" t="b">
        <f t="shared" si="4"/>
        <v>0</v>
      </c>
      <c r="L71" s="27"/>
      <c r="M71" s="37" t="str">
        <f t="shared" si="5"/>
        <v xml:space="preserve"> </v>
      </c>
      <c r="N71" s="38" t="str">
        <f t="shared" si="6"/>
        <v/>
      </c>
      <c r="O71" s="24" t="str">
        <f t="shared" si="7"/>
        <v xml:space="preserve"> </v>
      </c>
    </row>
    <row r="72" spans="1:15" x14ac:dyDescent="0.15">
      <c r="A72" s="6">
        <v>65</v>
      </c>
      <c r="B72" s="13"/>
      <c r="C72" s="13"/>
      <c r="D72" s="26"/>
      <c r="E72" s="27" t="s">
        <v>5</v>
      </c>
      <c r="F72" s="28" t="str">
        <f t="shared" si="0"/>
        <v xml:space="preserve"> </v>
      </c>
      <c r="G72" s="28" t="str">
        <f t="shared" si="1"/>
        <v xml:space="preserve"> </v>
      </c>
      <c r="H72" s="28" t="str">
        <f t="shared" si="2"/>
        <v xml:space="preserve"> </v>
      </c>
      <c r="I72" s="27"/>
      <c r="J72" s="28" t="b">
        <f t="shared" si="3"/>
        <v>0</v>
      </c>
      <c r="K72" s="28" t="b">
        <f t="shared" si="4"/>
        <v>0</v>
      </c>
      <c r="L72" s="27"/>
      <c r="M72" s="37" t="str">
        <f t="shared" si="5"/>
        <v xml:space="preserve"> </v>
      </c>
      <c r="N72" s="38" t="str">
        <f t="shared" si="6"/>
        <v/>
      </c>
      <c r="O72" s="24" t="str">
        <f t="shared" si="7"/>
        <v xml:space="preserve"> </v>
      </c>
    </row>
    <row r="73" spans="1:15" x14ac:dyDescent="0.15">
      <c r="A73" s="6">
        <v>66</v>
      </c>
      <c r="B73" s="13"/>
      <c r="C73" s="13"/>
      <c r="D73" s="26"/>
      <c r="E73" s="27" t="s">
        <v>5</v>
      </c>
      <c r="F73" s="28" t="str">
        <f t="shared" ref="F73:F136" si="12">IF(AND(E73="男性",OR(D73=1,D73=2)),61,IF(AND(E73="男性",OR(D73=3,D73=4,D73=5)),54.8,IF(AND(E73="女性",OR(D73=1,D73=2)),59.7,IF(AND(E73="女性",OR(D73=3,D73=4,D73=5)),52.2," "))))</f>
        <v xml:space="preserve"> </v>
      </c>
      <c r="G73" s="28" t="str">
        <f t="shared" ref="G73:G136" si="13">IF(OR(D73=1,D73=2),1.35,IF(OR(D73=3,D73=4,D73=5),1.45," "))</f>
        <v xml:space="preserve"> </v>
      </c>
      <c r="H73" s="28" t="str">
        <f t="shared" ref="H73:H136" si="14">IF(AND(E73="男性",OR(D73=1,D73=2)),20,IF(AND(E73="男性",OR(D73=3,D73=4,D73=5)),10,IF(AND(E73="女性",OR(D73=1,D73=2)),15,IF(AND(E73="女性",OR(D73=3,D73=4,D73=5)),10," "))))</f>
        <v xml:space="preserve"> </v>
      </c>
      <c r="I73" s="27"/>
      <c r="J73" s="28" t="b">
        <f t="shared" ref="J73:J136" si="15">IF(E73="男性",IF(AND(I73&gt;=70,I73&lt;71),$Z$5,IF(AND(I73&gt;=71,I73&lt;72),$Z$7,IF(AND(I73&gt;=72,I73&lt;73),$Z$8,IF(AND(I73&gt;=73,I73&lt;74),$Z$9,IF(AND(I73&gt;=74,I73&lt;75),$Z$10,IF(AND(I73&gt;=75,I73&lt;76),$Z$11,IF(AND(I73&gt;=76,I73&lt;77),$Z$12,IF(AND(I73&gt;=77,I73&lt;78),$Z$13,IF(AND(I73&gt;=78,I73&lt;79),$Z$14,IF(AND(I73&gt;=79,I73&lt;80),$Z$15,IF(AND(I73&gt;=80,I73&lt;81),$Z$16,IF(AND(I73&gt;=81,I73&lt;82),$Z$17,IF(AND(I73&gt;=82,I73&lt;83),$Z$18,IF(AND(I73&gt;=83,I73&lt;84),$Z$19,IF(AND(I73&gt;=84,I73&lt;85),$Z$20,IF(AND(I73&gt;=85,I73&lt;86),$Z$21,IF(AND(I73&gt;=86,I73&lt;87),$Z$22,IF(AND(I73&gt;=87,I73&lt;88),$Z$23,IF(AND(I73&gt;=88,I73&lt;89),$Z$24,IF(AND(I73&gt;=89,I73&lt;90),$Z$25,IF(AND(I73&gt;=90,I73&lt;91),$Z$26,IF(AND(I73&gt;=91,I73&lt;92),$Z$27,IF(AND(I73&gt;=92,I73&lt;93),$Z$28,IF(AND(I73&gt;=93,I73&lt;94),$Z$29,IF(AND(I73&gt;=94,I73&lt;95),$Z$30,IF(AND(I73&gt;=95,I73&lt;96),$Z$31,IF(AND(I73&gt;=96,I73&lt;97),$Z$32,IF(AND(I73&gt;=97,I73&lt;98),$Z$33,IF(AND(I73&gt;=98,I73&lt;99),$Z$34,IF(AND(I73&gt;=99,I73&lt;100),$Z$35,IF(AND(I73&gt;=100,I73&lt;101),$Z$36,IF(AND(I73&gt;=101,I73&lt;102),$Z$37,IF(AND(I73&gt;=102,I73&lt;103),$Z$38,IF(AND(I73&gt;=103,I73&lt;104),$Z$39,IF(AND(I73&gt;=104,I73&lt;105),$Z$40,IF(AND(I73&gt;=105,I73&lt;106),$Z$41,IF(AND(I73&gt;=106,I73&lt;107),$Z$42,IF(AND(I73&gt;=107,I73&lt;108),$Z$43,IF(AND(I73&gt;=108,I73&lt;109),$Z$44,IF(AND(I73&gt;=109,I73&lt;110),$Z$45,IF(AND(I73&gt;=110,I73&lt;111),$Z$46,IF(AND(I73&gt;=111,I73&lt;112),$Z$47,IF(AND(I73&gt;=112,I73&lt;113),$Z$48,IF(AND(I73&gt;=113,I73&lt;114),$Z$49,IF(AND(I73&gt;=114,I73&lt;115),$Z$50,IF(AND(I73&gt;=115,I73&lt;116),$Z$51,IF(AND(I73&gt;=116,I73&lt;117),$Z$52,IF(AND(I73&gt;=117,I73&lt;118),$Z$53,IF(AND(I73&gt;=118,I73&lt;119),$Z$54,IF(AND(I73&gt;=119,I73&lt;120),$Z$55," ")))))))))))))))))))))))))))))))))))))))))))))))))))</f>
        <v>0</v>
      </c>
      <c r="K73" s="28" t="b">
        <f t="shared" ref="K73:K136" si="16">IF(E73="女性",IF(AND(I73&gt;=70,I73&lt;71),$AC$5,IF(AND(I73&gt;=71,I73&lt;72),$AC$7,IF(AND(I73&gt;=72,I73&lt;73),$AC$8,IF(AND(I73&gt;=73,I73&lt;74),$AC$9,IF(AND(I73&gt;=74,I73&lt;75),$AC$10,IF(AND(I73&gt;=75,I73&lt;76),$AC$11,IF(AND(I73&gt;=76,I73&lt;77),$AC$12,IF(AND(I73&gt;=77,I73&lt;78),$AC$13,IF(AND(I73&gt;=78,I73&lt;79),$AC$14,IF(AND(I73&gt;=79,I73&lt;80),$AC$15,IF(AND(I73&gt;=80,I73&lt;81),$AC$16,IF(AND(I73&gt;=81,I73&lt;82),$AC$17,IF(AND(I73&gt;=82,I73&lt;83),$AC$18,IF(AND(I73&gt;=83,I73&lt;84),$AC$19,IF(AND(I73&gt;=84,I73&lt;85),$AC$20,IF(AND(I73&gt;=85,I73&lt;86),$AC$21,IF(AND(I73&gt;=86,I73&lt;87),$AC$22,IF(AND(I73&gt;=87,I73&lt;88),$AC$23,IF(AND(I73&gt;=88,I73&lt;89),$AC$24,IF(AND(I73&gt;=89,I73&lt;90),$AC$25,IF(AND(I73&gt;=90,I73&lt;91),$AC$26,IF(AND(I73&gt;=91,I73&lt;92),$AC$27,IF(AND(I73&gt;=92,I73&lt;93),$AC$28,IF(AND(I73&gt;=93,I73&lt;94),$AC$29,IF(AND(I73&gt;=94,I73&lt;95),$AC$30,IF(AND(I73&gt;=95,I73&lt;96),$AC$31,IF(AND(I73&gt;=96,I73&lt;97),$AC$32,IF(AND(I73&gt;=97,I73&lt;98),$AC$33,IF(AND(I73&gt;=98,I73&lt;99),$AC$34,IF(AND(I73&gt;=99,I73&lt;100),$AC$35,IF(AND(I73&gt;=100,I73&lt;101),$AC$36,IF(AND(I73&gt;=101,I73&lt;102),$AC$37,IF(AND(I73&gt;=102,I73&lt;103),$AC$38,IF(AND(I73&gt;=103,I73&lt;104),$AC$39,IF(AND(I73&gt;=104,I73&lt;105),$AC$40,IF(AND(I73&gt;=105,I73&lt;106),$AC$41,IF(AND(I73&gt;=106,I73&lt;107),$AC$42,IF(AND(I73&gt;=107,I73&lt;108),$AC$43,IF(AND(I73&gt;=108,I73&lt;109),$AC$44,IF(AND(I73&gt;=109,I73&lt;110),$AC$45,IF(AND(I73&gt;=110,I73&lt;111),$AC$46,IF(AND(I73&gt;=111,I73&lt;112),$AC$47,IF(AND(I73&gt;=112,I73&lt;113),$AC$48,IF(AND(I73&gt;=113,I73&lt;114),$AC$49,IF(AND(I73&gt;=114,I73&lt;115),$AC$50,IF(AND(I73&gt;=115,I73&lt;116),$AC$51,IF(AND(I73&gt;=116,I73&lt;117),$AC$52,IF(AND(I73&gt;=117,I73&lt;118),$AC$53,IF(AND(I73&gt;=118,I73&lt;119),$AC$54,IF(AND(I73&gt;=119,I73&lt;120),$AC$55," ")))))))))))))))))))))))))))))))))))))))))))))))))))</f>
        <v>0</v>
      </c>
      <c r="L73" s="27"/>
      <c r="M73" s="37" t="str">
        <f t="shared" ref="M73:M136" si="17">IF(L73&gt;0,(L73*F73*G73)+H73," ")</f>
        <v xml:space="preserve"> </v>
      </c>
      <c r="N73" s="38" t="str">
        <f t="shared" ref="N73:N136" si="18">IF(D73="","",ROUND(M73,-2))</f>
        <v/>
      </c>
      <c r="O73" s="24" t="str">
        <f t="shared" ref="O73:O136" si="19">IF(E73="男性",(L73-J73)/J73*100,IF(E73="女性",(L73-K73)/K73*100," "))</f>
        <v xml:space="preserve"> </v>
      </c>
    </row>
    <row r="74" spans="1:15" x14ac:dyDescent="0.15">
      <c r="A74" s="6">
        <v>67</v>
      </c>
      <c r="B74" s="13"/>
      <c r="C74" s="13"/>
      <c r="D74" s="26"/>
      <c r="E74" s="27" t="s">
        <v>5</v>
      </c>
      <c r="F74" s="28" t="str">
        <f t="shared" si="12"/>
        <v xml:space="preserve"> </v>
      </c>
      <c r="G74" s="28" t="str">
        <f t="shared" si="13"/>
        <v xml:space="preserve"> </v>
      </c>
      <c r="H74" s="28" t="str">
        <f t="shared" si="14"/>
        <v xml:space="preserve"> </v>
      </c>
      <c r="I74" s="27"/>
      <c r="J74" s="28" t="b">
        <f t="shared" si="15"/>
        <v>0</v>
      </c>
      <c r="K74" s="28" t="b">
        <f t="shared" si="16"/>
        <v>0</v>
      </c>
      <c r="L74" s="27"/>
      <c r="M74" s="37" t="str">
        <f t="shared" si="17"/>
        <v xml:space="preserve"> </v>
      </c>
      <c r="N74" s="38" t="str">
        <f t="shared" si="18"/>
        <v/>
      </c>
      <c r="O74" s="24" t="str">
        <f t="shared" si="19"/>
        <v xml:space="preserve"> </v>
      </c>
    </row>
    <row r="75" spans="1:15" x14ac:dyDescent="0.15">
      <c r="A75" s="6">
        <v>68</v>
      </c>
      <c r="B75" s="13"/>
      <c r="C75" s="13"/>
      <c r="D75" s="26"/>
      <c r="E75" s="27" t="s">
        <v>5</v>
      </c>
      <c r="F75" s="28" t="str">
        <f t="shared" si="12"/>
        <v xml:space="preserve"> </v>
      </c>
      <c r="G75" s="28" t="str">
        <f t="shared" si="13"/>
        <v xml:space="preserve"> </v>
      </c>
      <c r="H75" s="28" t="str">
        <f t="shared" si="14"/>
        <v xml:space="preserve"> </v>
      </c>
      <c r="I75" s="27"/>
      <c r="J75" s="28" t="b">
        <f t="shared" si="15"/>
        <v>0</v>
      </c>
      <c r="K75" s="28" t="b">
        <f t="shared" si="16"/>
        <v>0</v>
      </c>
      <c r="L75" s="27"/>
      <c r="M75" s="37" t="str">
        <f t="shared" si="17"/>
        <v xml:space="preserve"> </v>
      </c>
      <c r="N75" s="38" t="str">
        <f t="shared" si="18"/>
        <v/>
      </c>
      <c r="O75" s="24" t="str">
        <f t="shared" si="19"/>
        <v xml:space="preserve"> </v>
      </c>
    </row>
    <row r="76" spans="1:15" x14ac:dyDescent="0.15">
      <c r="A76" s="6">
        <v>69</v>
      </c>
      <c r="B76" s="13"/>
      <c r="C76" s="13"/>
      <c r="D76" s="26"/>
      <c r="E76" s="27" t="s">
        <v>5</v>
      </c>
      <c r="F76" s="28" t="str">
        <f t="shared" si="12"/>
        <v xml:space="preserve"> </v>
      </c>
      <c r="G76" s="28" t="str">
        <f t="shared" si="13"/>
        <v xml:space="preserve"> </v>
      </c>
      <c r="H76" s="28" t="str">
        <f t="shared" si="14"/>
        <v xml:space="preserve"> </v>
      </c>
      <c r="I76" s="27"/>
      <c r="J76" s="28" t="b">
        <f t="shared" si="15"/>
        <v>0</v>
      </c>
      <c r="K76" s="28" t="b">
        <f t="shared" si="16"/>
        <v>0</v>
      </c>
      <c r="L76" s="27"/>
      <c r="M76" s="37" t="str">
        <f t="shared" si="17"/>
        <v xml:space="preserve"> </v>
      </c>
      <c r="N76" s="38" t="str">
        <f t="shared" si="18"/>
        <v/>
      </c>
      <c r="O76" s="24" t="str">
        <f t="shared" si="19"/>
        <v xml:space="preserve"> </v>
      </c>
    </row>
    <row r="77" spans="1:15" x14ac:dyDescent="0.15">
      <c r="A77" s="6">
        <v>70</v>
      </c>
      <c r="B77" s="13"/>
      <c r="C77" s="13"/>
      <c r="D77" s="26"/>
      <c r="E77" s="27" t="s">
        <v>5</v>
      </c>
      <c r="F77" s="28" t="str">
        <f t="shared" si="12"/>
        <v xml:space="preserve"> </v>
      </c>
      <c r="G77" s="28" t="str">
        <f t="shared" si="13"/>
        <v xml:space="preserve"> </v>
      </c>
      <c r="H77" s="28" t="str">
        <f t="shared" si="14"/>
        <v xml:space="preserve"> </v>
      </c>
      <c r="I77" s="27"/>
      <c r="J77" s="28" t="b">
        <f t="shared" si="15"/>
        <v>0</v>
      </c>
      <c r="K77" s="28" t="b">
        <f t="shared" si="16"/>
        <v>0</v>
      </c>
      <c r="L77" s="27"/>
      <c r="M77" s="37" t="str">
        <f t="shared" si="17"/>
        <v xml:space="preserve"> </v>
      </c>
      <c r="N77" s="38" t="str">
        <f t="shared" si="18"/>
        <v/>
      </c>
      <c r="O77" s="24" t="str">
        <f t="shared" si="19"/>
        <v xml:space="preserve"> </v>
      </c>
    </row>
    <row r="78" spans="1:15" x14ac:dyDescent="0.15">
      <c r="A78" s="6">
        <v>71</v>
      </c>
      <c r="B78" s="13"/>
      <c r="C78" s="13"/>
      <c r="D78" s="26"/>
      <c r="E78" s="27" t="s">
        <v>5</v>
      </c>
      <c r="F78" s="28" t="str">
        <f t="shared" si="12"/>
        <v xml:space="preserve"> </v>
      </c>
      <c r="G78" s="28" t="str">
        <f t="shared" si="13"/>
        <v xml:space="preserve"> </v>
      </c>
      <c r="H78" s="28" t="str">
        <f t="shared" si="14"/>
        <v xml:space="preserve"> </v>
      </c>
      <c r="I78" s="27"/>
      <c r="J78" s="28" t="b">
        <f t="shared" si="15"/>
        <v>0</v>
      </c>
      <c r="K78" s="28" t="b">
        <f t="shared" si="16"/>
        <v>0</v>
      </c>
      <c r="L78" s="27"/>
      <c r="M78" s="37" t="str">
        <f t="shared" si="17"/>
        <v xml:space="preserve"> </v>
      </c>
      <c r="N78" s="38" t="str">
        <f t="shared" si="18"/>
        <v/>
      </c>
      <c r="O78" s="24" t="str">
        <f t="shared" si="19"/>
        <v xml:space="preserve"> </v>
      </c>
    </row>
    <row r="79" spans="1:15" x14ac:dyDescent="0.15">
      <c r="A79" s="6">
        <v>72</v>
      </c>
      <c r="B79" s="13"/>
      <c r="C79" s="13"/>
      <c r="D79" s="26"/>
      <c r="E79" s="27" t="s">
        <v>5</v>
      </c>
      <c r="F79" s="28" t="str">
        <f t="shared" si="12"/>
        <v xml:space="preserve"> </v>
      </c>
      <c r="G79" s="28" t="str">
        <f t="shared" si="13"/>
        <v xml:space="preserve"> </v>
      </c>
      <c r="H79" s="28" t="str">
        <f t="shared" si="14"/>
        <v xml:space="preserve"> </v>
      </c>
      <c r="I79" s="27"/>
      <c r="J79" s="28" t="b">
        <f t="shared" si="15"/>
        <v>0</v>
      </c>
      <c r="K79" s="28" t="b">
        <f t="shared" si="16"/>
        <v>0</v>
      </c>
      <c r="L79" s="27"/>
      <c r="M79" s="37" t="str">
        <f t="shared" si="17"/>
        <v xml:space="preserve"> </v>
      </c>
      <c r="N79" s="38" t="str">
        <f t="shared" si="18"/>
        <v/>
      </c>
      <c r="O79" s="24" t="str">
        <f t="shared" si="19"/>
        <v xml:space="preserve"> </v>
      </c>
    </row>
    <row r="80" spans="1:15" x14ac:dyDescent="0.15">
      <c r="A80" s="6">
        <v>73</v>
      </c>
      <c r="B80" s="13"/>
      <c r="C80" s="13"/>
      <c r="D80" s="26"/>
      <c r="E80" s="27" t="s">
        <v>5</v>
      </c>
      <c r="F80" s="28" t="str">
        <f t="shared" si="12"/>
        <v xml:space="preserve"> </v>
      </c>
      <c r="G80" s="28" t="str">
        <f t="shared" si="13"/>
        <v xml:space="preserve"> </v>
      </c>
      <c r="H80" s="28" t="str">
        <f t="shared" si="14"/>
        <v xml:space="preserve"> </v>
      </c>
      <c r="I80" s="27"/>
      <c r="J80" s="28" t="b">
        <f t="shared" si="15"/>
        <v>0</v>
      </c>
      <c r="K80" s="28" t="b">
        <f t="shared" si="16"/>
        <v>0</v>
      </c>
      <c r="L80" s="27"/>
      <c r="M80" s="37" t="str">
        <f t="shared" si="17"/>
        <v xml:space="preserve"> </v>
      </c>
      <c r="N80" s="38" t="str">
        <f t="shared" si="18"/>
        <v/>
      </c>
      <c r="O80" s="24" t="str">
        <f t="shared" si="19"/>
        <v xml:space="preserve"> </v>
      </c>
    </row>
    <row r="81" spans="1:15" x14ac:dyDescent="0.15">
      <c r="A81" s="6">
        <v>74</v>
      </c>
      <c r="B81" s="13"/>
      <c r="C81" s="13"/>
      <c r="D81" s="26"/>
      <c r="E81" s="27" t="s">
        <v>5</v>
      </c>
      <c r="F81" s="28" t="str">
        <f t="shared" si="12"/>
        <v xml:space="preserve"> </v>
      </c>
      <c r="G81" s="28" t="str">
        <f t="shared" si="13"/>
        <v xml:space="preserve"> </v>
      </c>
      <c r="H81" s="28" t="str">
        <f t="shared" si="14"/>
        <v xml:space="preserve"> </v>
      </c>
      <c r="I81" s="27"/>
      <c r="J81" s="28" t="b">
        <f t="shared" si="15"/>
        <v>0</v>
      </c>
      <c r="K81" s="28" t="b">
        <f t="shared" si="16"/>
        <v>0</v>
      </c>
      <c r="L81" s="27"/>
      <c r="M81" s="37" t="str">
        <f t="shared" si="17"/>
        <v xml:space="preserve"> </v>
      </c>
      <c r="N81" s="38" t="str">
        <f t="shared" si="18"/>
        <v/>
      </c>
      <c r="O81" s="24" t="str">
        <f t="shared" si="19"/>
        <v xml:space="preserve"> </v>
      </c>
    </row>
    <row r="82" spans="1:15" x14ac:dyDescent="0.15">
      <c r="A82" s="6">
        <v>75</v>
      </c>
      <c r="B82" s="13"/>
      <c r="C82" s="13"/>
      <c r="D82" s="26"/>
      <c r="E82" s="27" t="s">
        <v>5</v>
      </c>
      <c r="F82" s="28" t="str">
        <f t="shared" si="12"/>
        <v xml:space="preserve"> </v>
      </c>
      <c r="G82" s="28" t="str">
        <f t="shared" si="13"/>
        <v xml:space="preserve"> </v>
      </c>
      <c r="H82" s="28" t="str">
        <f t="shared" si="14"/>
        <v xml:space="preserve"> </v>
      </c>
      <c r="I82" s="27"/>
      <c r="J82" s="28" t="b">
        <f t="shared" si="15"/>
        <v>0</v>
      </c>
      <c r="K82" s="28" t="b">
        <f t="shared" si="16"/>
        <v>0</v>
      </c>
      <c r="L82" s="27"/>
      <c r="M82" s="37" t="str">
        <f t="shared" si="17"/>
        <v xml:space="preserve"> </v>
      </c>
      <c r="N82" s="38" t="str">
        <f t="shared" si="18"/>
        <v/>
      </c>
      <c r="O82" s="24" t="str">
        <f t="shared" si="19"/>
        <v xml:space="preserve"> </v>
      </c>
    </row>
    <row r="83" spans="1:15" x14ac:dyDescent="0.15">
      <c r="A83" s="6">
        <v>76</v>
      </c>
      <c r="B83" s="13"/>
      <c r="C83" s="13"/>
      <c r="D83" s="26"/>
      <c r="E83" s="27" t="s">
        <v>5</v>
      </c>
      <c r="F83" s="28" t="str">
        <f t="shared" si="12"/>
        <v xml:space="preserve"> </v>
      </c>
      <c r="G83" s="28" t="str">
        <f t="shared" si="13"/>
        <v xml:space="preserve"> </v>
      </c>
      <c r="H83" s="28" t="str">
        <f t="shared" si="14"/>
        <v xml:space="preserve"> </v>
      </c>
      <c r="I83" s="27"/>
      <c r="J83" s="28" t="b">
        <f t="shared" si="15"/>
        <v>0</v>
      </c>
      <c r="K83" s="28" t="b">
        <f t="shared" si="16"/>
        <v>0</v>
      </c>
      <c r="L83" s="27"/>
      <c r="M83" s="37" t="str">
        <f t="shared" si="17"/>
        <v xml:space="preserve"> </v>
      </c>
      <c r="N83" s="38" t="str">
        <f t="shared" si="18"/>
        <v/>
      </c>
      <c r="O83" s="24" t="str">
        <f t="shared" si="19"/>
        <v xml:space="preserve"> </v>
      </c>
    </row>
    <row r="84" spans="1:15" x14ac:dyDescent="0.15">
      <c r="A84" s="6">
        <v>77</v>
      </c>
      <c r="B84" s="13"/>
      <c r="C84" s="13"/>
      <c r="D84" s="26"/>
      <c r="E84" s="27" t="s">
        <v>5</v>
      </c>
      <c r="F84" s="28" t="str">
        <f t="shared" si="12"/>
        <v xml:space="preserve"> </v>
      </c>
      <c r="G84" s="28" t="str">
        <f t="shared" si="13"/>
        <v xml:space="preserve"> </v>
      </c>
      <c r="H84" s="28" t="str">
        <f t="shared" si="14"/>
        <v xml:space="preserve"> </v>
      </c>
      <c r="I84" s="27"/>
      <c r="J84" s="28" t="b">
        <f t="shared" si="15"/>
        <v>0</v>
      </c>
      <c r="K84" s="28" t="b">
        <f t="shared" si="16"/>
        <v>0</v>
      </c>
      <c r="L84" s="27"/>
      <c r="M84" s="37" t="str">
        <f t="shared" si="17"/>
        <v xml:space="preserve"> </v>
      </c>
      <c r="N84" s="38" t="str">
        <f t="shared" si="18"/>
        <v/>
      </c>
      <c r="O84" s="24" t="str">
        <f t="shared" si="19"/>
        <v xml:space="preserve"> </v>
      </c>
    </row>
    <row r="85" spans="1:15" x14ac:dyDescent="0.15">
      <c r="A85" s="6">
        <v>78</v>
      </c>
      <c r="B85" s="13"/>
      <c r="C85" s="13"/>
      <c r="D85" s="26"/>
      <c r="E85" s="27" t="s">
        <v>5</v>
      </c>
      <c r="F85" s="28" t="str">
        <f t="shared" si="12"/>
        <v xml:space="preserve"> </v>
      </c>
      <c r="G85" s="28" t="str">
        <f t="shared" si="13"/>
        <v xml:space="preserve"> </v>
      </c>
      <c r="H85" s="28" t="str">
        <f t="shared" si="14"/>
        <v xml:space="preserve"> </v>
      </c>
      <c r="I85" s="27"/>
      <c r="J85" s="28" t="b">
        <f t="shared" si="15"/>
        <v>0</v>
      </c>
      <c r="K85" s="28" t="b">
        <f t="shared" si="16"/>
        <v>0</v>
      </c>
      <c r="L85" s="27"/>
      <c r="M85" s="37" t="str">
        <f t="shared" si="17"/>
        <v xml:space="preserve"> </v>
      </c>
      <c r="N85" s="38" t="str">
        <f t="shared" si="18"/>
        <v/>
      </c>
      <c r="O85" s="24" t="str">
        <f t="shared" si="19"/>
        <v xml:space="preserve"> </v>
      </c>
    </row>
    <row r="86" spans="1:15" x14ac:dyDescent="0.15">
      <c r="A86" s="6">
        <v>79</v>
      </c>
      <c r="B86" s="13"/>
      <c r="C86" s="13"/>
      <c r="D86" s="26"/>
      <c r="E86" s="27" t="s">
        <v>5</v>
      </c>
      <c r="F86" s="28" t="str">
        <f t="shared" si="12"/>
        <v xml:space="preserve"> </v>
      </c>
      <c r="G86" s="28" t="str">
        <f t="shared" si="13"/>
        <v xml:space="preserve"> </v>
      </c>
      <c r="H86" s="28" t="str">
        <f t="shared" si="14"/>
        <v xml:space="preserve"> </v>
      </c>
      <c r="I86" s="27"/>
      <c r="J86" s="28" t="b">
        <f t="shared" si="15"/>
        <v>0</v>
      </c>
      <c r="K86" s="28" t="b">
        <f t="shared" si="16"/>
        <v>0</v>
      </c>
      <c r="L86" s="27"/>
      <c r="M86" s="37" t="str">
        <f t="shared" si="17"/>
        <v xml:space="preserve"> </v>
      </c>
      <c r="N86" s="38" t="str">
        <f t="shared" si="18"/>
        <v/>
      </c>
      <c r="O86" s="24" t="str">
        <f t="shared" si="19"/>
        <v xml:space="preserve"> </v>
      </c>
    </row>
    <row r="87" spans="1:15" x14ac:dyDescent="0.15">
      <c r="A87" s="6">
        <v>80</v>
      </c>
      <c r="B87" s="13"/>
      <c r="C87" s="13"/>
      <c r="D87" s="26"/>
      <c r="E87" s="27" t="s">
        <v>5</v>
      </c>
      <c r="F87" s="28" t="str">
        <f t="shared" si="12"/>
        <v xml:space="preserve"> </v>
      </c>
      <c r="G87" s="28" t="str">
        <f t="shared" si="13"/>
        <v xml:space="preserve"> </v>
      </c>
      <c r="H87" s="28" t="str">
        <f t="shared" si="14"/>
        <v xml:space="preserve"> </v>
      </c>
      <c r="I87" s="27"/>
      <c r="J87" s="28" t="b">
        <f t="shared" si="15"/>
        <v>0</v>
      </c>
      <c r="K87" s="28" t="b">
        <f t="shared" si="16"/>
        <v>0</v>
      </c>
      <c r="L87" s="27"/>
      <c r="M87" s="37" t="str">
        <f t="shared" si="17"/>
        <v xml:space="preserve"> </v>
      </c>
      <c r="N87" s="38" t="str">
        <f t="shared" si="18"/>
        <v/>
      </c>
      <c r="O87" s="24" t="str">
        <f t="shared" si="19"/>
        <v xml:space="preserve"> </v>
      </c>
    </row>
    <row r="88" spans="1:15" x14ac:dyDescent="0.15">
      <c r="A88" s="6">
        <v>81</v>
      </c>
      <c r="B88" s="13"/>
      <c r="C88" s="13"/>
      <c r="D88" s="26"/>
      <c r="E88" s="27" t="s">
        <v>5</v>
      </c>
      <c r="F88" s="28" t="str">
        <f t="shared" si="12"/>
        <v xml:space="preserve"> </v>
      </c>
      <c r="G88" s="28" t="str">
        <f t="shared" si="13"/>
        <v xml:space="preserve"> </v>
      </c>
      <c r="H88" s="28" t="str">
        <f t="shared" si="14"/>
        <v xml:space="preserve"> </v>
      </c>
      <c r="I88" s="27"/>
      <c r="J88" s="28" t="b">
        <f t="shared" si="15"/>
        <v>0</v>
      </c>
      <c r="K88" s="28" t="b">
        <f t="shared" si="16"/>
        <v>0</v>
      </c>
      <c r="L88" s="27"/>
      <c r="M88" s="37" t="str">
        <f t="shared" si="17"/>
        <v xml:space="preserve"> </v>
      </c>
      <c r="N88" s="38" t="str">
        <f t="shared" si="18"/>
        <v/>
      </c>
      <c r="O88" s="24" t="str">
        <f t="shared" si="19"/>
        <v xml:space="preserve"> </v>
      </c>
    </row>
    <row r="89" spans="1:15" x14ac:dyDescent="0.15">
      <c r="A89" s="6">
        <v>82</v>
      </c>
      <c r="B89" s="13"/>
      <c r="C89" s="13"/>
      <c r="D89" s="26"/>
      <c r="E89" s="27" t="s">
        <v>5</v>
      </c>
      <c r="F89" s="28" t="str">
        <f t="shared" si="12"/>
        <v xml:space="preserve"> </v>
      </c>
      <c r="G89" s="28" t="str">
        <f t="shared" si="13"/>
        <v xml:space="preserve"> </v>
      </c>
      <c r="H89" s="28" t="str">
        <f t="shared" si="14"/>
        <v xml:space="preserve"> </v>
      </c>
      <c r="I89" s="27"/>
      <c r="J89" s="28" t="b">
        <f t="shared" si="15"/>
        <v>0</v>
      </c>
      <c r="K89" s="28" t="b">
        <f t="shared" si="16"/>
        <v>0</v>
      </c>
      <c r="L89" s="27"/>
      <c r="M89" s="37" t="str">
        <f t="shared" si="17"/>
        <v xml:space="preserve"> </v>
      </c>
      <c r="N89" s="38" t="str">
        <f t="shared" si="18"/>
        <v/>
      </c>
      <c r="O89" s="24" t="str">
        <f t="shared" si="19"/>
        <v xml:space="preserve"> </v>
      </c>
    </row>
    <row r="90" spans="1:15" x14ac:dyDescent="0.15">
      <c r="A90" s="6">
        <v>83</v>
      </c>
      <c r="B90" s="13"/>
      <c r="C90" s="13"/>
      <c r="D90" s="26"/>
      <c r="E90" s="27" t="s">
        <v>5</v>
      </c>
      <c r="F90" s="28" t="str">
        <f t="shared" si="12"/>
        <v xml:space="preserve"> </v>
      </c>
      <c r="G90" s="28" t="str">
        <f t="shared" si="13"/>
        <v xml:space="preserve"> </v>
      </c>
      <c r="H90" s="28" t="str">
        <f t="shared" si="14"/>
        <v xml:space="preserve"> </v>
      </c>
      <c r="I90" s="27"/>
      <c r="J90" s="28" t="b">
        <f t="shared" si="15"/>
        <v>0</v>
      </c>
      <c r="K90" s="28" t="b">
        <f t="shared" si="16"/>
        <v>0</v>
      </c>
      <c r="L90" s="27"/>
      <c r="M90" s="37" t="str">
        <f t="shared" si="17"/>
        <v xml:space="preserve"> </v>
      </c>
      <c r="N90" s="38" t="str">
        <f t="shared" si="18"/>
        <v/>
      </c>
      <c r="O90" s="24" t="str">
        <f t="shared" si="19"/>
        <v xml:space="preserve"> </v>
      </c>
    </row>
    <row r="91" spans="1:15" x14ac:dyDescent="0.15">
      <c r="A91" s="6">
        <v>84</v>
      </c>
      <c r="B91" s="13"/>
      <c r="C91" s="13"/>
      <c r="D91" s="26"/>
      <c r="E91" s="27" t="s">
        <v>5</v>
      </c>
      <c r="F91" s="28" t="str">
        <f t="shared" si="12"/>
        <v xml:space="preserve"> </v>
      </c>
      <c r="G91" s="28" t="str">
        <f t="shared" si="13"/>
        <v xml:space="preserve"> </v>
      </c>
      <c r="H91" s="28" t="str">
        <f t="shared" si="14"/>
        <v xml:space="preserve"> </v>
      </c>
      <c r="I91" s="27"/>
      <c r="J91" s="28" t="b">
        <f t="shared" si="15"/>
        <v>0</v>
      </c>
      <c r="K91" s="28" t="b">
        <f t="shared" si="16"/>
        <v>0</v>
      </c>
      <c r="L91" s="27"/>
      <c r="M91" s="37" t="str">
        <f t="shared" si="17"/>
        <v xml:space="preserve"> </v>
      </c>
      <c r="N91" s="38" t="str">
        <f t="shared" si="18"/>
        <v/>
      </c>
      <c r="O91" s="24" t="str">
        <f t="shared" si="19"/>
        <v xml:space="preserve"> </v>
      </c>
    </row>
    <row r="92" spans="1:15" x14ac:dyDescent="0.15">
      <c r="A92" s="6">
        <v>85</v>
      </c>
      <c r="B92" s="13"/>
      <c r="C92" s="13"/>
      <c r="D92" s="26"/>
      <c r="E92" s="27" t="s">
        <v>5</v>
      </c>
      <c r="F92" s="28" t="str">
        <f t="shared" si="12"/>
        <v xml:space="preserve"> </v>
      </c>
      <c r="G92" s="28" t="str">
        <f t="shared" si="13"/>
        <v xml:space="preserve"> </v>
      </c>
      <c r="H92" s="28" t="str">
        <f t="shared" si="14"/>
        <v xml:space="preserve"> </v>
      </c>
      <c r="I92" s="27"/>
      <c r="J92" s="28" t="b">
        <f t="shared" si="15"/>
        <v>0</v>
      </c>
      <c r="K92" s="28" t="b">
        <f t="shared" si="16"/>
        <v>0</v>
      </c>
      <c r="L92" s="27"/>
      <c r="M92" s="37" t="str">
        <f t="shared" si="17"/>
        <v xml:space="preserve"> </v>
      </c>
      <c r="N92" s="38" t="str">
        <f t="shared" si="18"/>
        <v/>
      </c>
      <c r="O92" s="24" t="str">
        <f t="shared" si="19"/>
        <v xml:space="preserve"> </v>
      </c>
    </row>
    <row r="93" spans="1:15" x14ac:dyDescent="0.15">
      <c r="A93" s="6">
        <v>86</v>
      </c>
      <c r="B93" s="13"/>
      <c r="C93" s="13"/>
      <c r="D93" s="26"/>
      <c r="E93" s="27" t="s">
        <v>5</v>
      </c>
      <c r="F93" s="28" t="str">
        <f t="shared" si="12"/>
        <v xml:space="preserve"> </v>
      </c>
      <c r="G93" s="28" t="str">
        <f t="shared" si="13"/>
        <v xml:space="preserve"> </v>
      </c>
      <c r="H93" s="28" t="str">
        <f t="shared" si="14"/>
        <v xml:space="preserve"> </v>
      </c>
      <c r="I93" s="27"/>
      <c r="J93" s="28" t="b">
        <f t="shared" si="15"/>
        <v>0</v>
      </c>
      <c r="K93" s="28" t="b">
        <f t="shared" si="16"/>
        <v>0</v>
      </c>
      <c r="L93" s="27"/>
      <c r="M93" s="37" t="str">
        <f t="shared" si="17"/>
        <v xml:space="preserve"> </v>
      </c>
      <c r="N93" s="38" t="str">
        <f t="shared" si="18"/>
        <v/>
      </c>
      <c r="O93" s="24" t="str">
        <f t="shared" si="19"/>
        <v xml:space="preserve"> </v>
      </c>
    </row>
    <row r="94" spans="1:15" x14ac:dyDescent="0.15">
      <c r="A94" s="6">
        <v>87</v>
      </c>
      <c r="B94" s="13"/>
      <c r="C94" s="13"/>
      <c r="D94" s="26"/>
      <c r="E94" s="27" t="s">
        <v>5</v>
      </c>
      <c r="F94" s="28" t="str">
        <f t="shared" si="12"/>
        <v xml:space="preserve"> </v>
      </c>
      <c r="G94" s="28" t="str">
        <f t="shared" si="13"/>
        <v xml:space="preserve"> </v>
      </c>
      <c r="H94" s="28" t="str">
        <f t="shared" si="14"/>
        <v xml:space="preserve"> </v>
      </c>
      <c r="I94" s="27"/>
      <c r="J94" s="28" t="b">
        <f t="shared" si="15"/>
        <v>0</v>
      </c>
      <c r="K94" s="28" t="b">
        <f t="shared" si="16"/>
        <v>0</v>
      </c>
      <c r="L94" s="27"/>
      <c r="M94" s="37" t="str">
        <f t="shared" si="17"/>
        <v xml:space="preserve"> </v>
      </c>
      <c r="N94" s="38" t="str">
        <f t="shared" si="18"/>
        <v/>
      </c>
      <c r="O94" s="24" t="str">
        <f t="shared" si="19"/>
        <v xml:space="preserve"> </v>
      </c>
    </row>
    <row r="95" spans="1:15" x14ac:dyDescent="0.15">
      <c r="A95" s="6">
        <v>88</v>
      </c>
      <c r="B95" s="13"/>
      <c r="C95" s="13"/>
      <c r="D95" s="26"/>
      <c r="E95" s="27" t="s">
        <v>5</v>
      </c>
      <c r="F95" s="28" t="str">
        <f t="shared" si="12"/>
        <v xml:space="preserve"> </v>
      </c>
      <c r="G95" s="28" t="str">
        <f t="shared" si="13"/>
        <v xml:space="preserve"> </v>
      </c>
      <c r="H95" s="28" t="str">
        <f t="shared" si="14"/>
        <v xml:space="preserve"> </v>
      </c>
      <c r="I95" s="27"/>
      <c r="J95" s="28" t="b">
        <f t="shared" si="15"/>
        <v>0</v>
      </c>
      <c r="K95" s="28" t="b">
        <f t="shared" si="16"/>
        <v>0</v>
      </c>
      <c r="L95" s="27"/>
      <c r="M95" s="37" t="str">
        <f t="shared" si="17"/>
        <v xml:space="preserve"> </v>
      </c>
      <c r="N95" s="38" t="str">
        <f t="shared" si="18"/>
        <v/>
      </c>
      <c r="O95" s="24" t="str">
        <f t="shared" si="19"/>
        <v xml:space="preserve"> </v>
      </c>
    </row>
    <row r="96" spans="1:15" x14ac:dyDescent="0.15">
      <c r="A96" s="6">
        <v>89</v>
      </c>
      <c r="B96" s="13"/>
      <c r="C96" s="13"/>
      <c r="D96" s="26"/>
      <c r="E96" s="27" t="s">
        <v>5</v>
      </c>
      <c r="F96" s="28" t="str">
        <f t="shared" si="12"/>
        <v xml:space="preserve"> </v>
      </c>
      <c r="G96" s="28" t="str">
        <f t="shared" si="13"/>
        <v xml:space="preserve"> </v>
      </c>
      <c r="H96" s="28" t="str">
        <f t="shared" si="14"/>
        <v xml:space="preserve"> </v>
      </c>
      <c r="I96" s="27"/>
      <c r="J96" s="28" t="b">
        <f t="shared" si="15"/>
        <v>0</v>
      </c>
      <c r="K96" s="28" t="b">
        <f t="shared" si="16"/>
        <v>0</v>
      </c>
      <c r="L96" s="27"/>
      <c r="M96" s="37" t="str">
        <f t="shared" si="17"/>
        <v xml:space="preserve"> </v>
      </c>
      <c r="N96" s="38" t="str">
        <f t="shared" si="18"/>
        <v/>
      </c>
      <c r="O96" s="24" t="str">
        <f t="shared" si="19"/>
        <v xml:space="preserve"> </v>
      </c>
    </row>
    <row r="97" spans="1:15" x14ac:dyDescent="0.15">
      <c r="A97" s="6">
        <v>90</v>
      </c>
      <c r="B97" s="13"/>
      <c r="C97" s="13"/>
      <c r="D97" s="26"/>
      <c r="E97" s="27" t="s">
        <v>5</v>
      </c>
      <c r="F97" s="28" t="str">
        <f t="shared" si="12"/>
        <v xml:space="preserve"> </v>
      </c>
      <c r="G97" s="28" t="str">
        <f t="shared" si="13"/>
        <v xml:space="preserve"> </v>
      </c>
      <c r="H97" s="28" t="str">
        <f t="shared" si="14"/>
        <v xml:space="preserve"> </v>
      </c>
      <c r="I97" s="27"/>
      <c r="J97" s="28" t="b">
        <f t="shared" si="15"/>
        <v>0</v>
      </c>
      <c r="K97" s="28" t="b">
        <f t="shared" si="16"/>
        <v>0</v>
      </c>
      <c r="L97" s="27"/>
      <c r="M97" s="37" t="str">
        <f t="shared" si="17"/>
        <v xml:space="preserve"> </v>
      </c>
      <c r="N97" s="38" t="str">
        <f t="shared" si="18"/>
        <v/>
      </c>
      <c r="O97" s="24" t="str">
        <f t="shared" si="19"/>
        <v xml:space="preserve"> </v>
      </c>
    </row>
    <row r="98" spans="1:15" x14ac:dyDescent="0.15">
      <c r="A98" s="6">
        <v>91</v>
      </c>
      <c r="B98" s="13"/>
      <c r="C98" s="13"/>
      <c r="D98" s="26"/>
      <c r="E98" s="27" t="s">
        <v>5</v>
      </c>
      <c r="F98" s="28" t="str">
        <f t="shared" si="12"/>
        <v xml:space="preserve"> </v>
      </c>
      <c r="G98" s="28" t="str">
        <f t="shared" si="13"/>
        <v xml:space="preserve"> </v>
      </c>
      <c r="H98" s="28" t="str">
        <f t="shared" si="14"/>
        <v xml:space="preserve"> </v>
      </c>
      <c r="I98" s="27"/>
      <c r="J98" s="28" t="b">
        <f t="shared" si="15"/>
        <v>0</v>
      </c>
      <c r="K98" s="28" t="b">
        <f t="shared" si="16"/>
        <v>0</v>
      </c>
      <c r="L98" s="27"/>
      <c r="M98" s="37" t="str">
        <f t="shared" si="17"/>
        <v xml:space="preserve"> </v>
      </c>
      <c r="N98" s="38" t="str">
        <f t="shared" si="18"/>
        <v/>
      </c>
      <c r="O98" s="24" t="str">
        <f t="shared" si="19"/>
        <v xml:space="preserve"> </v>
      </c>
    </row>
    <row r="99" spans="1:15" x14ac:dyDescent="0.15">
      <c r="A99" s="6">
        <v>92</v>
      </c>
      <c r="B99" s="13"/>
      <c r="C99" s="13"/>
      <c r="D99" s="26"/>
      <c r="E99" s="27" t="s">
        <v>5</v>
      </c>
      <c r="F99" s="28" t="str">
        <f t="shared" si="12"/>
        <v xml:space="preserve"> </v>
      </c>
      <c r="G99" s="28" t="str">
        <f t="shared" si="13"/>
        <v xml:space="preserve"> </v>
      </c>
      <c r="H99" s="28" t="str">
        <f t="shared" si="14"/>
        <v xml:space="preserve"> </v>
      </c>
      <c r="I99" s="27"/>
      <c r="J99" s="28" t="b">
        <f t="shared" si="15"/>
        <v>0</v>
      </c>
      <c r="K99" s="28" t="b">
        <f t="shared" si="16"/>
        <v>0</v>
      </c>
      <c r="L99" s="27"/>
      <c r="M99" s="37" t="str">
        <f t="shared" si="17"/>
        <v xml:space="preserve"> </v>
      </c>
      <c r="N99" s="38" t="str">
        <f t="shared" si="18"/>
        <v/>
      </c>
      <c r="O99" s="24" t="str">
        <f t="shared" si="19"/>
        <v xml:space="preserve"> </v>
      </c>
    </row>
    <row r="100" spans="1:15" x14ac:dyDescent="0.15">
      <c r="A100" s="6">
        <v>93</v>
      </c>
      <c r="B100" s="13"/>
      <c r="C100" s="13"/>
      <c r="D100" s="26"/>
      <c r="E100" s="27" t="s">
        <v>5</v>
      </c>
      <c r="F100" s="28" t="str">
        <f t="shared" si="12"/>
        <v xml:space="preserve"> </v>
      </c>
      <c r="G100" s="28" t="str">
        <f t="shared" si="13"/>
        <v xml:space="preserve"> </v>
      </c>
      <c r="H100" s="28" t="str">
        <f t="shared" si="14"/>
        <v xml:space="preserve"> </v>
      </c>
      <c r="I100" s="27"/>
      <c r="J100" s="28" t="b">
        <f t="shared" si="15"/>
        <v>0</v>
      </c>
      <c r="K100" s="28" t="b">
        <f t="shared" si="16"/>
        <v>0</v>
      </c>
      <c r="L100" s="27"/>
      <c r="M100" s="37" t="str">
        <f t="shared" si="17"/>
        <v xml:space="preserve"> </v>
      </c>
      <c r="N100" s="38" t="str">
        <f t="shared" si="18"/>
        <v/>
      </c>
      <c r="O100" s="24" t="str">
        <f t="shared" si="19"/>
        <v xml:space="preserve"> </v>
      </c>
    </row>
    <row r="101" spans="1:15" x14ac:dyDescent="0.15">
      <c r="A101" s="6">
        <v>94</v>
      </c>
      <c r="B101" s="13"/>
      <c r="C101" s="13"/>
      <c r="D101" s="26"/>
      <c r="E101" s="27" t="s">
        <v>5</v>
      </c>
      <c r="F101" s="28" t="str">
        <f t="shared" si="12"/>
        <v xml:space="preserve"> </v>
      </c>
      <c r="G101" s="28" t="str">
        <f t="shared" si="13"/>
        <v xml:space="preserve"> </v>
      </c>
      <c r="H101" s="28" t="str">
        <f t="shared" si="14"/>
        <v xml:space="preserve"> </v>
      </c>
      <c r="I101" s="27"/>
      <c r="J101" s="28" t="b">
        <f t="shared" si="15"/>
        <v>0</v>
      </c>
      <c r="K101" s="28" t="b">
        <f t="shared" si="16"/>
        <v>0</v>
      </c>
      <c r="L101" s="27"/>
      <c r="M101" s="37" t="str">
        <f t="shared" si="17"/>
        <v xml:space="preserve"> </v>
      </c>
      <c r="N101" s="38" t="str">
        <f t="shared" si="18"/>
        <v/>
      </c>
      <c r="O101" s="24" t="str">
        <f t="shared" si="19"/>
        <v xml:space="preserve"> </v>
      </c>
    </row>
    <row r="102" spans="1:15" x14ac:dyDescent="0.15">
      <c r="A102" s="6">
        <v>95</v>
      </c>
      <c r="B102" s="13"/>
      <c r="C102" s="13"/>
      <c r="D102" s="26"/>
      <c r="E102" s="27" t="s">
        <v>5</v>
      </c>
      <c r="F102" s="28" t="str">
        <f t="shared" si="12"/>
        <v xml:space="preserve"> </v>
      </c>
      <c r="G102" s="28" t="str">
        <f t="shared" si="13"/>
        <v xml:space="preserve"> </v>
      </c>
      <c r="H102" s="28" t="str">
        <f t="shared" si="14"/>
        <v xml:space="preserve"> </v>
      </c>
      <c r="I102" s="27"/>
      <c r="J102" s="28" t="b">
        <f t="shared" si="15"/>
        <v>0</v>
      </c>
      <c r="K102" s="28" t="b">
        <f t="shared" si="16"/>
        <v>0</v>
      </c>
      <c r="L102" s="27"/>
      <c r="M102" s="37" t="str">
        <f t="shared" si="17"/>
        <v xml:space="preserve"> </v>
      </c>
      <c r="N102" s="38" t="str">
        <f t="shared" si="18"/>
        <v/>
      </c>
      <c r="O102" s="24" t="str">
        <f t="shared" si="19"/>
        <v xml:space="preserve"> </v>
      </c>
    </row>
    <row r="103" spans="1:15" x14ac:dyDescent="0.15">
      <c r="A103" s="6">
        <v>96</v>
      </c>
      <c r="B103" s="13"/>
      <c r="C103" s="13"/>
      <c r="D103" s="26"/>
      <c r="E103" s="27" t="s">
        <v>5</v>
      </c>
      <c r="F103" s="28" t="str">
        <f t="shared" si="12"/>
        <v xml:space="preserve"> </v>
      </c>
      <c r="G103" s="28" t="str">
        <f t="shared" si="13"/>
        <v xml:space="preserve"> </v>
      </c>
      <c r="H103" s="28" t="str">
        <f t="shared" si="14"/>
        <v xml:space="preserve"> </v>
      </c>
      <c r="I103" s="27"/>
      <c r="J103" s="28" t="b">
        <f t="shared" si="15"/>
        <v>0</v>
      </c>
      <c r="K103" s="28" t="b">
        <f t="shared" si="16"/>
        <v>0</v>
      </c>
      <c r="L103" s="27"/>
      <c r="M103" s="37" t="str">
        <f t="shared" si="17"/>
        <v xml:space="preserve"> </v>
      </c>
      <c r="N103" s="38" t="str">
        <f t="shared" si="18"/>
        <v/>
      </c>
      <c r="O103" s="24" t="str">
        <f t="shared" si="19"/>
        <v xml:space="preserve"> </v>
      </c>
    </row>
    <row r="104" spans="1:15" x14ac:dyDescent="0.15">
      <c r="A104" s="6">
        <v>97</v>
      </c>
      <c r="B104" s="13"/>
      <c r="C104" s="13"/>
      <c r="D104" s="26"/>
      <c r="E104" s="27" t="s">
        <v>5</v>
      </c>
      <c r="F104" s="28" t="str">
        <f t="shared" si="12"/>
        <v xml:space="preserve"> </v>
      </c>
      <c r="G104" s="28" t="str">
        <f t="shared" si="13"/>
        <v xml:space="preserve"> </v>
      </c>
      <c r="H104" s="28" t="str">
        <f t="shared" si="14"/>
        <v xml:space="preserve"> </v>
      </c>
      <c r="I104" s="27"/>
      <c r="J104" s="28" t="b">
        <f t="shared" si="15"/>
        <v>0</v>
      </c>
      <c r="K104" s="28" t="b">
        <f t="shared" si="16"/>
        <v>0</v>
      </c>
      <c r="L104" s="27"/>
      <c r="M104" s="37" t="str">
        <f t="shared" si="17"/>
        <v xml:space="preserve"> </v>
      </c>
      <c r="N104" s="38" t="str">
        <f t="shared" si="18"/>
        <v/>
      </c>
      <c r="O104" s="24" t="str">
        <f t="shared" si="19"/>
        <v xml:space="preserve"> </v>
      </c>
    </row>
    <row r="105" spans="1:15" x14ac:dyDescent="0.15">
      <c r="A105" s="6">
        <v>98</v>
      </c>
      <c r="B105" s="13"/>
      <c r="C105" s="13"/>
      <c r="D105" s="26"/>
      <c r="E105" s="27" t="s">
        <v>5</v>
      </c>
      <c r="F105" s="28" t="str">
        <f t="shared" si="12"/>
        <v xml:space="preserve"> </v>
      </c>
      <c r="G105" s="28" t="str">
        <f t="shared" si="13"/>
        <v xml:space="preserve"> </v>
      </c>
      <c r="H105" s="28" t="str">
        <f t="shared" si="14"/>
        <v xml:space="preserve"> </v>
      </c>
      <c r="I105" s="27"/>
      <c r="J105" s="28" t="b">
        <f t="shared" si="15"/>
        <v>0</v>
      </c>
      <c r="K105" s="28" t="b">
        <f t="shared" si="16"/>
        <v>0</v>
      </c>
      <c r="L105" s="27"/>
      <c r="M105" s="37" t="str">
        <f t="shared" si="17"/>
        <v xml:space="preserve"> </v>
      </c>
      <c r="N105" s="38" t="str">
        <f t="shared" si="18"/>
        <v/>
      </c>
      <c r="O105" s="24" t="str">
        <f t="shared" si="19"/>
        <v xml:space="preserve"> </v>
      </c>
    </row>
    <row r="106" spans="1:15" x14ac:dyDescent="0.15">
      <c r="A106" s="6">
        <v>99</v>
      </c>
      <c r="B106" s="13"/>
      <c r="C106" s="13"/>
      <c r="D106" s="26"/>
      <c r="E106" s="27" t="s">
        <v>5</v>
      </c>
      <c r="F106" s="28" t="str">
        <f t="shared" si="12"/>
        <v xml:space="preserve"> </v>
      </c>
      <c r="G106" s="28" t="str">
        <f t="shared" si="13"/>
        <v xml:space="preserve"> </v>
      </c>
      <c r="H106" s="28" t="str">
        <f t="shared" si="14"/>
        <v xml:space="preserve"> </v>
      </c>
      <c r="I106" s="27"/>
      <c r="J106" s="28" t="b">
        <f t="shared" si="15"/>
        <v>0</v>
      </c>
      <c r="K106" s="28" t="b">
        <f t="shared" si="16"/>
        <v>0</v>
      </c>
      <c r="L106" s="27"/>
      <c r="M106" s="37" t="str">
        <f t="shared" si="17"/>
        <v xml:space="preserve"> </v>
      </c>
      <c r="N106" s="38" t="str">
        <f t="shared" si="18"/>
        <v/>
      </c>
      <c r="O106" s="24" t="str">
        <f t="shared" si="19"/>
        <v xml:space="preserve"> </v>
      </c>
    </row>
    <row r="107" spans="1:15" x14ac:dyDescent="0.15">
      <c r="A107" s="6">
        <v>100</v>
      </c>
      <c r="B107" s="13"/>
      <c r="C107" s="13"/>
      <c r="D107" s="26"/>
      <c r="E107" s="27" t="s">
        <v>5</v>
      </c>
      <c r="F107" s="28" t="str">
        <f t="shared" si="12"/>
        <v xml:space="preserve"> </v>
      </c>
      <c r="G107" s="28" t="str">
        <f t="shared" si="13"/>
        <v xml:space="preserve"> </v>
      </c>
      <c r="H107" s="28" t="str">
        <f t="shared" si="14"/>
        <v xml:space="preserve"> </v>
      </c>
      <c r="I107" s="27"/>
      <c r="J107" s="28" t="b">
        <f t="shared" si="15"/>
        <v>0</v>
      </c>
      <c r="K107" s="28" t="b">
        <f t="shared" si="16"/>
        <v>0</v>
      </c>
      <c r="L107" s="27"/>
      <c r="M107" s="37" t="str">
        <f t="shared" si="17"/>
        <v xml:space="preserve"> </v>
      </c>
      <c r="N107" s="38" t="str">
        <f t="shared" si="18"/>
        <v/>
      </c>
      <c r="O107" s="24" t="str">
        <f t="shared" si="19"/>
        <v xml:space="preserve"> </v>
      </c>
    </row>
    <row r="108" spans="1:15" x14ac:dyDescent="0.15">
      <c r="A108" s="6">
        <v>101</v>
      </c>
      <c r="B108" s="13"/>
      <c r="C108" s="13"/>
      <c r="D108" s="26"/>
      <c r="E108" s="27" t="s">
        <v>5</v>
      </c>
      <c r="F108" s="28" t="str">
        <f t="shared" si="12"/>
        <v xml:space="preserve"> </v>
      </c>
      <c r="G108" s="28" t="str">
        <f t="shared" si="13"/>
        <v xml:space="preserve"> </v>
      </c>
      <c r="H108" s="28" t="str">
        <f t="shared" si="14"/>
        <v xml:space="preserve"> </v>
      </c>
      <c r="I108" s="27"/>
      <c r="J108" s="28" t="b">
        <f t="shared" si="15"/>
        <v>0</v>
      </c>
      <c r="K108" s="28" t="b">
        <f t="shared" si="16"/>
        <v>0</v>
      </c>
      <c r="L108" s="27"/>
      <c r="M108" s="37" t="str">
        <f t="shared" si="17"/>
        <v xml:space="preserve"> </v>
      </c>
      <c r="N108" s="38" t="str">
        <f t="shared" si="18"/>
        <v/>
      </c>
      <c r="O108" s="24" t="str">
        <f t="shared" si="19"/>
        <v xml:space="preserve"> </v>
      </c>
    </row>
    <row r="109" spans="1:15" x14ac:dyDescent="0.15">
      <c r="A109" s="6">
        <v>102</v>
      </c>
      <c r="B109" s="13"/>
      <c r="C109" s="13"/>
      <c r="D109" s="26"/>
      <c r="E109" s="27" t="s">
        <v>5</v>
      </c>
      <c r="F109" s="28" t="str">
        <f t="shared" si="12"/>
        <v xml:space="preserve"> </v>
      </c>
      <c r="G109" s="28" t="str">
        <f t="shared" si="13"/>
        <v xml:space="preserve"> </v>
      </c>
      <c r="H109" s="28" t="str">
        <f t="shared" si="14"/>
        <v xml:space="preserve"> </v>
      </c>
      <c r="I109" s="27"/>
      <c r="J109" s="28" t="b">
        <f t="shared" si="15"/>
        <v>0</v>
      </c>
      <c r="K109" s="28" t="b">
        <f t="shared" si="16"/>
        <v>0</v>
      </c>
      <c r="L109" s="27"/>
      <c r="M109" s="37" t="str">
        <f t="shared" si="17"/>
        <v xml:space="preserve"> </v>
      </c>
      <c r="N109" s="38" t="str">
        <f t="shared" si="18"/>
        <v/>
      </c>
      <c r="O109" s="24" t="str">
        <f t="shared" si="19"/>
        <v xml:space="preserve"> </v>
      </c>
    </row>
    <row r="110" spans="1:15" x14ac:dyDescent="0.15">
      <c r="A110" s="6">
        <v>103</v>
      </c>
      <c r="B110" s="13"/>
      <c r="C110" s="13"/>
      <c r="D110" s="26"/>
      <c r="E110" s="27" t="s">
        <v>5</v>
      </c>
      <c r="F110" s="28" t="str">
        <f t="shared" si="12"/>
        <v xml:space="preserve"> </v>
      </c>
      <c r="G110" s="28" t="str">
        <f t="shared" si="13"/>
        <v xml:space="preserve"> </v>
      </c>
      <c r="H110" s="28" t="str">
        <f t="shared" si="14"/>
        <v xml:space="preserve"> </v>
      </c>
      <c r="I110" s="27"/>
      <c r="J110" s="28" t="b">
        <f t="shared" si="15"/>
        <v>0</v>
      </c>
      <c r="K110" s="28" t="b">
        <f t="shared" si="16"/>
        <v>0</v>
      </c>
      <c r="L110" s="27"/>
      <c r="M110" s="37" t="str">
        <f t="shared" si="17"/>
        <v xml:space="preserve"> </v>
      </c>
      <c r="N110" s="38" t="str">
        <f t="shared" si="18"/>
        <v/>
      </c>
      <c r="O110" s="24" t="str">
        <f t="shared" si="19"/>
        <v xml:space="preserve"> </v>
      </c>
    </row>
    <row r="111" spans="1:15" x14ac:dyDescent="0.15">
      <c r="A111" s="6">
        <v>104</v>
      </c>
      <c r="B111" s="13"/>
      <c r="C111" s="13"/>
      <c r="D111" s="26"/>
      <c r="E111" s="27" t="s">
        <v>5</v>
      </c>
      <c r="F111" s="28" t="str">
        <f t="shared" si="12"/>
        <v xml:space="preserve"> </v>
      </c>
      <c r="G111" s="28" t="str">
        <f t="shared" si="13"/>
        <v xml:space="preserve"> </v>
      </c>
      <c r="H111" s="28" t="str">
        <f t="shared" si="14"/>
        <v xml:space="preserve"> </v>
      </c>
      <c r="I111" s="27"/>
      <c r="J111" s="28" t="b">
        <f t="shared" si="15"/>
        <v>0</v>
      </c>
      <c r="K111" s="28" t="b">
        <f t="shared" si="16"/>
        <v>0</v>
      </c>
      <c r="L111" s="27"/>
      <c r="M111" s="37" t="str">
        <f t="shared" si="17"/>
        <v xml:space="preserve"> </v>
      </c>
      <c r="N111" s="38" t="str">
        <f t="shared" si="18"/>
        <v/>
      </c>
      <c r="O111" s="24" t="str">
        <f t="shared" si="19"/>
        <v xml:space="preserve"> </v>
      </c>
    </row>
    <row r="112" spans="1:15" x14ac:dyDescent="0.15">
      <c r="A112" s="6">
        <v>105</v>
      </c>
      <c r="B112" s="13"/>
      <c r="C112" s="13"/>
      <c r="D112" s="26"/>
      <c r="E112" s="27" t="s">
        <v>5</v>
      </c>
      <c r="F112" s="28" t="str">
        <f t="shared" si="12"/>
        <v xml:space="preserve"> </v>
      </c>
      <c r="G112" s="28" t="str">
        <f t="shared" si="13"/>
        <v xml:space="preserve"> </v>
      </c>
      <c r="H112" s="28" t="str">
        <f t="shared" si="14"/>
        <v xml:space="preserve"> </v>
      </c>
      <c r="I112" s="27"/>
      <c r="J112" s="28" t="b">
        <f t="shared" si="15"/>
        <v>0</v>
      </c>
      <c r="K112" s="28" t="b">
        <f t="shared" si="16"/>
        <v>0</v>
      </c>
      <c r="L112" s="27"/>
      <c r="M112" s="37" t="str">
        <f t="shared" si="17"/>
        <v xml:space="preserve"> </v>
      </c>
      <c r="N112" s="38" t="str">
        <f t="shared" si="18"/>
        <v/>
      </c>
      <c r="O112" s="24" t="str">
        <f t="shared" si="19"/>
        <v xml:space="preserve"> </v>
      </c>
    </row>
    <row r="113" spans="1:15" x14ac:dyDescent="0.15">
      <c r="A113" s="6">
        <v>106</v>
      </c>
      <c r="B113" s="13"/>
      <c r="C113" s="13"/>
      <c r="D113" s="26"/>
      <c r="E113" s="27" t="s">
        <v>5</v>
      </c>
      <c r="F113" s="28" t="str">
        <f t="shared" si="12"/>
        <v xml:space="preserve"> </v>
      </c>
      <c r="G113" s="28" t="str">
        <f t="shared" si="13"/>
        <v xml:space="preserve"> </v>
      </c>
      <c r="H113" s="28" t="str">
        <f t="shared" si="14"/>
        <v xml:space="preserve"> </v>
      </c>
      <c r="I113" s="27"/>
      <c r="J113" s="28" t="b">
        <f t="shared" si="15"/>
        <v>0</v>
      </c>
      <c r="K113" s="28" t="b">
        <f t="shared" si="16"/>
        <v>0</v>
      </c>
      <c r="L113" s="27"/>
      <c r="M113" s="37" t="str">
        <f t="shared" si="17"/>
        <v xml:space="preserve"> </v>
      </c>
      <c r="N113" s="38" t="str">
        <f t="shared" si="18"/>
        <v/>
      </c>
      <c r="O113" s="24" t="str">
        <f t="shared" si="19"/>
        <v xml:space="preserve"> </v>
      </c>
    </row>
    <row r="114" spans="1:15" x14ac:dyDescent="0.15">
      <c r="A114" s="6">
        <v>107</v>
      </c>
      <c r="B114" s="13"/>
      <c r="C114" s="13"/>
      <c r="D114" s="26"/>
      <c r="E114" s="27" t="s">
        <v>5</v>
      </c>
      <c r="F114" s="28" t="str">
        <f t="shared" si="12"/>
        <v xml:space="preserve"> </v>
      </c>
      <c r="G114" s="28" t="str">
        <f t="shared" si="13"/>
        <v xml:space="preserve"> </v>
      </c>
      <c r="H114" s="28" t="str">
        <f t="shared" si="14"/>
        <v xml:space="preserve"> </v>
      </c>
      <c r="I114" s="27"/>
      <c r="J114" s="28" t="b">
        <f t="shared" si="15"/>
        <v>0</v>
      </c>
      <c r="K114" s="28" t="b">
        <f t="shared" si="16"/>
        <v>0</v>
      </c>
      <c r="L114" s="27"/>
      <c r="M114" s="37" t="str">
        <f t="shared" si="17"/>
        <v xml:space="preserve"> </v>
      </c>
      <c r="N114" s="38" t="str">
        <f t="shared" si="18"/>
        <v/>
      </c>
      <c r="O114" s="24" t="str">
        <f t="shared" si="19"/>
        <v xml:space="preserve"> </v>
      </c>
    </row>
    <row r="115" spans="1:15" x14ac:dyDescent="0.15">
      <c r="A115" s="6">
        <v>108</v>
      </c>
      <c r="B115" s="13"/>
      <c r="C115" s="13"/>
      <c r="D115" s="26"/>
      <c r="E115" s="27" t="s">
        <v>5</v>
      </c>
      <c r="F115" s="28" t="str">
        <f t="shared" si="12"/>
        <v xml:space="preserve"> </v>
      </c>
      <c r="G115" s="28" t="str">
        <f t="shared" si="13"/>
        <v xml:space="preserve"> </v>
      </c>
      <c r="H115" s="28" t="str">
        <f t="shared" si="14"/>
        <v xml:space="preserve"> </v>
      </c>
      <c r="I115" s="27"/>
      <c r="J115" s="28" t="b">
        <f t="shared" si="15"/>
        <v>0</v>
      </c>
      <c r="K115" s="28" t="b">
        <f t="shared" si="16"/>
        <v>0</v>
      </c>
      <c r="L115" s="27"/>
      <c r="M115" s="37" t="str">
        <f t="shared" si="17"/>
        <v xml:space="preserve"> </v>
      </c>
      <c r="N115" s="38" t="str">
        <f t="shared" si="18"/>
        <v/>
      </c>
      <c r="O115" s="24" t="str">
        <f t="shared" si="19"/>
        <v xml:space="preserve"> </v>
      </c>
    </row>
    <row r="116" spans="1:15" x14ac:dyDescent="0.15">
      <c r="A116" s="6">
        <v>109</v>
      </c>
      <c r="B116" s="13"/>
      <c r="C116" s="13"/>
      <c r="D116" s="26"/>
      <c r="E116" s="27" t="s">
        <v>5</v>
      </c>
      <c r="F116" s="28" t="str">
        <f t="shared" si="12"/>
        <v xml:space="preserve"> </v>
      </c>
      <c r="G116" s="28" t="str">
        <f t="shared" si="13"/>
        <v xml:space="preserve"> </v>
      </c>
      <c r="H116" s="28" t="str">
        <f t="shared" si="14"/>
        <v xml:space="preserve"> </v>
      </c>
      <c r="I116" s="27"/>
      <c r="J116" s="28" t="b">
        <f t="shared" si="15"/>
        <v>0</v>
      </c>
      <c r="K116" s="28" t="b">
        <f t="shared" si="16"/>
        <v>0</v>
      </c>
      <c r="L116" s="27"/>
      <c r="M116" s="37" t="str">
        <f t="shared" si="17"/>
        <v xml:space="preserve"> </v>
      </c>
      <c r="N116" s="38" t="str">
        <f t="shared" si="18"/>
        <v/>
      </c>
      <c r="O116" s="24" t="str">
        <f t="shared" si="19"/>
        <v xml:space="preserve"> </v>
      </c>
    </row>
    <row r="117" spans="1:15" x14ac:dyDescent="0.15">
      <c r="A117" s="6">
        <v>110</v>
      </c>
      <c r="B117" s="13"/>
      <c r="C117" s="13"/>
      <c r="D117" s="26"/>
      <c r="E117" s="27" t="s">
        <v>5</v>
      </c>
      <c r="F117" s="28" t="str">
        <f t="shared" si="12"/>
        <v xml:space="preserve"> </v>
      </c>
      <c r="G117" s="28" t="str">
        <f t="shared" si="13"/>
        <v xml:space="preserve"> </v>
      </c>
      <c r="H117" s="28" t="str">
        <f t="shared" si="14"/>
        <v xml:space="preserve"> </v>
      </c>
      <c r="I117" s="27"/>
      <c r="J117" s="28" t="b">
        <f t="shared" si="15"/>
        <v>0</v>
      </c>
      <c r="K117" s="28" t="b">
        <f t="shared" si="16"/>
        <v>0</v>
      </c>
      <c r="L117" s="27"/>
      <c r="M117" s="37" t="str">
        <f t="shared" si="17"/>
        <v xml:space="preserve"> </v>
      </c>
      <c r="N117" s="38" t="str">
        <f t="shared" si="18"/>
        <v/>
      </c>
      <c r="O117" s="24" t="str">
        <f t="shared" si="19"/>
        <v xml:space="preserve"> </v>
      </c>
    </row>
    <row r="118" spans="1:15" x14ac:dyDescent="0.15">
      <c r="A118" s="6">
        <v>111</v>
      </c>
      <c r="B118" s="13"/>
      <c r="C118" s="13"/>
      <c r="D118" s="26"/>
      <c r="E118" s="27" t="s">
        <v>5</v>
      </c>
      <c r="F118" s="28" t="str">
        <f t="shared" si="12"/>
        <v xml:space="preserve"> </v>
      </c>
      <c r="G118" s="28" t="str">
        <f t="shared" si="13"/>
        <v xml:space="preserve"> </v>
      </c>
      <c r="H118" s="28" t="str">
        <f t="shared" si="14"/>
        <v xml:space="preserve"> </v>
      </c>
      <c r="I118" s="27"/>
      <c r="J118" s="28" t="b">
        <f t="shared" si="15"/>
        <v>0</v>
      </c>
      <c r="K118" s="28" t="b">
        <f t="shared" si="16"/>
        <v>0</v>
      </c>
      <c r="L118" s="27"/>
      <c r="M118" s="37" t="str">
        <f t="shared" si="17"/>
        <v xml:space="preserve"> </v>
      </c>
      <c r="N118" s="38" t="str">
        <f t="shared" si="18"/>
        <v/>
      </c>
      <c r="O118" s="24" t="str">
        <f t="shared" si="19"/>
        <v xml:space="preserve"> </v>
      </c>
    </row>
    <row r="119" spans="1:15" x14ac:dyDescent="0.15">
      <c r="A119" s="6">
        <v>112</v>
      </c>
      <c r="B119" s="13"/>
      <c r="C119" s="13"/>
      <c r="D119" s="26"/>
      <c r="E119" s="27" t="s">
        <v>5</v>
      </c>
      <c r="F119" s="28" t="str">
        <f t="shared" si="12"/>
        <v xml:space="preserve"> </v>
      </c>
      <c r="G119" s="28" t="str">
        <f t="shared" si="13"/>
        <v xml:space="preserve"> </v>
      </c>
      <c r="H119" s="28" t="str">
        <f t="shared" si="14"/>
        <v xml:space="preserve"> </v>
      </c>
      <c r="I119" s="27"/>
      <c r="J119" s="28" t="b">
        <f t="shared" si="15"/>
        <v>0</v>
      </c>
      <c r="K119" s="28" t="b">
        <f t="shared" si="16"/>
        <v>0</v>
      </c>
      <c r="L119" s="27"/>
      <c r="M119" s="37" t="str">
        <f t="shared" si="17"/>
        <v xml:space="preserve"> </v>
      </c>
      <c r="N119" s="38" t="str">
        <f t="shared" si="18"/>
        <v/>
      </c>
      <c r="O119" s="24" t="str">
        <f t="shared" si="19"/>
        <v xml:space="preserve"> </v>
      </c>
    </row>
    <row r="120" spans="1:15" x14ac:dyDescent="0.15">
      <c r="A120" s="6">
        <v>113</v>
      </c>
      <c r="B120" s="13"/>
      <c r="C120" s="13"/>
      <c r="D120" s="26"/>
      <c r="E120" s="27" t="s">
        <v>5</v>
      </c>
      <c r="F120" s="28" t="str">
        <f t="shared" si="12"/>
        <v xml:space="preserve"> </v>
      </c>
      <c r="G120" s="28" t="str">
        <f t="shared" si="13"/>
        <v xml:space="preserve"> </v>
      </c>
      <c r="H120" s="28" t="str">
        <f t="shared" si="14"/>
        <v xml:space="preserve"> </v>
      </c>
      <c r="I120" s="27"/>
      <c r="J120" s="28" t="b">
        <f t="shared" si="15"/>
        <v>0</v>
      </c>
      <c r="K120" s="28" t="b">
        <f t="shared" si="16"/>
        <v>0</v>
      </c>
      <c r="L120" s="27"/>
      <c r="M120" s="37" t="str">
        <f t="shared" si="17"/>
        <v xml:space="preserve"> </v>
      </c>
      <c r="N120" s="38" t="str">
        <f t="shared" si="18"/>
        <v/>
      </c>
      <c r="O120" s="24" t="str">
        <f t="shared" si="19"/>
        <v xml:space="preserve"> </v>
      </c>
    </row>
    <row r="121" spans="1:15" x14ac:dyDescent="0.15">
      <c r="A121" s="6">
        <v>114</v>
      </c>
      <c r="B121" s="13"/>
      <c r="C121" s="13"/>
      <c r="D121" s="26"/>
      <c r="E121" s="27" t="s">
        <v>5</v>
      </c>
      <c r="F121" s="28" t="str">
        <f t="shared" si="12"/>
        <v xml:space="preserve"> </v>
      </c>
      <c r="G121" s="28" t="str">
        <f t="shared" si="13"/>
        <v xml:space="preserve"> </v>
      </c>
      <c r="H121" s="28" t="str">
        <f t="shared" si="14"/>
        <v xml:space="preserve"> </v>
      </c>
      <c r="I121" s="27"/>
      <c r="J121" s="28" t="b">
        <f t="shared" si="15"/>
        <v>0</v>
      </c>
      <c r="K121" s="28" t="b">
        <f t="shared" si="16"/>
        <v>0</v>
      </c>
      <c r="L121" s="27"/>
      <c r="M121" s="37" t="str">
        <f t="shared" si="17"/>
        <v xml:space="preserve"> </v>
      </c>
      <c r="N121" s="38" t="str">
        <f t="shared" si="18"/>
        <v/>
      </c>
      <c r="O121" s="24" t="str">
        <f t="shared" si="19"/>
        <v xml:space="preserve"> </v>
      </c>
    </row>
    <row r="122" spans="1:15" x14ac:dyDescent="0.15">
      <c r="A122" s="6">
        <v>115</v>
      </c>
      <c r="B122" s="13"/>
      <c r="C122" s="13"/>
      <c r="D122" s="26"/>
      <c r="E122" s="27" t="s">
        <v>5</v>
      </c>
      <c r="F122" s="28" t="str">
        <f t="shared" si="12"/>
        <v xml:space="preserve"> </v>
      </c>
      <c r="G122" s="28" t="str">
        <f t="shared" si="13"/>
        <v xml:space="preserve"> </v>
      </c>
      <c r="H122" s="28" t="str">
        <f t="shared" si="14"/>
        <v xml:space="preserve"> </v>
      </c>
      <c r="I122" s="27"/>
      <c r="J122" s="28" t="b">
        <f t="shared" si="15"/>
        <v>0</v>
      </c>
      <c r="K122" s="28" t="b">
        <f t="shared" si="16"/>
        <v>0</v>
      </c>
      <c r="L122" s="27"/>
      <c r="M122" s="37" t="str">
        <f t="shared" si="17"/>
        <v xml:space="preserve"> </v>
      </c>
      <c r="N122" s="38" t="str">
        <f t="shared" si="18"/>
        <v/>
      </c>
      <c r="O122" s="24" t="str">
        <f t="shared" si="19"/>
        <v xml:space="preserve"> </v>
      </c>
    </row>
    <row r="123" spans="1:15" x14ac:dyDescent="0.15">
      <c r="A123" s="6">
        <v>116</v>
      </c>
      <c r="B123" s="13"/>
      <c r="C123" s="13"/>
      <c r="D123" s="26"/>
      <c r="E123" s="27" t="s">
        <v>5</v>
      </c>
      <c r="F123" s="28" t="str">
        <f t="shared" si="12"/>
        <v xml:space="preserve"> </v>
      </c>
      <c r="G123" s="28" t="str">
        <f t="shared" si="13"/>
        <v xml:space="preserve"> </v>
      </c>
      <c r="H123" s="28" t="str">
        <f t="shared" si="14"/>
        <v xml:space="preserve"> </v>
      </c>
      <c r="I123" s="27"/>
      <c r="J123" s="28" t="b">
        <f t="shared" si="15"/>
        <v>0</v>
      </c>
      <c r="K123" s="28" t="b">
        <f t="shared" si="16"/>
        <v>0</v>
      </c>
      <c r="L123" s="27"/>
      <c r="M123" s="37" t="str">
        <f t="shared" si="17"/>
        <v xml:space="preserve"> </v>
      </c>
      <c r="N123" s="38" t="str">
        <f t="shared" si="18"/>
        <v/>
      </c>
      <c r="O123" s="24" t="str">
        <f t="shared" si="19"/>
        <v xml:space="preserve"> </v>
      </c>
    </row>
    <row r="124" spans="1:15" x14ac:dyDescent="0.15">
      <c r="A124" s="6">
        <v>117</v>
      </c>
      <c r="B124" s="13"/>
      <c r="C124" s="13"/>
      <c r="D124" s="26"/>
      <c r="E124" s="27" t="s">
        <v>5</v>
      </c>
      <c r="F124" s="28" t="str">
        <f t="shared" si="12"/>
        <v xml:space="preserve"> </v>
      </c>
      <c r="G124" s="28" t="str">
        <f t="shared" si="13"/>
        <v xml:space="preserve"> </v>
      </c>
      <c r="H124" s="28" t="str">
        <f t="shared" si="14"/>
        <v xml:space="preserve"> </v>
      </c>
      <c r="I124" s="27"/>
      <c r="J124" s="28" t="b">
        <f t="shared" si="15"/>
        <v>0</v>
      </c>
      <c r="K124" s="28" t="b">
        <f t="shared" si="16"/>
        <v>0</v>
      </c>
      <c r="L124" s="27"/>
      <c r="M124" s="37" t="str">
        <f t="shared" si="17"/>
        <v xml:space="preserve"> </v>
      </c>
      <c r="N124" s="38" t="str">
        <f t="shared" si="18"/>
        <v/>
      </c>
      <c r="O124" s="24" t="str">
        <f t="shared" si="19"/>
        <v xml:space="preserve"> </v>
      </c>
    </row>
    <row r="125" spans="1:15" x14ac:dyDescent="0.15">
      <c r="A125" s="6">
        <v>118</v>
      </c>
      <c r="B125" s="13"/>
      <c r="C125" s="13"/>
      <c r="D125" s="26"/>
      <c r="E125" s="27" t="s">
        <v>5</v>
      </c>
      <c r="F125" s="28" t="str">
        <f t="shared" si="12"/>
        <v xml:space="preserve"> </v>
      </c>
      <c r="G125" s="28" t="str">
        <f t="shared" si="13"/>
        <v xml:space="preserve"> </v>
      </c>
      <c r="H125" s="28" t="str">
        <f t="shared" si="14"/>
        <v xml:space="preserve"> </v>
      </c>
      <c r="I125" s="27"/>
      <c r="J125" s="28" t="b">
        <f t="shared" si="15"/>
        <v>0</v>
      </c>
      <c r="K125" s="28" t="b">
        <f t="shared" si="16"/>
        <v>0</v>
      </c>
      <c r="L125" s="27"/>
      <c r="M125" s="37" t="str">
        <f t="shared" si="17"/>
        <v xml:space="preserve"> </v>
      </c>
      <c r="N125" s="38" t="str">
        <f t="shared" si="18"/>
        <v/>
      </c>
      <c r="O125" s="24" t="str">
        <f t="shared" si="19"/>
        <v xml:space="preserve"> </v>
      </c>
    </row>
    <row r="126" spans="1:15" x14ac:dyDescent="0.15">
      <c r="A126" s="6">
        <v>119</v>
      </c>
      <c r="B126" s="13"/>
      <c r="C126" s="13"/>
      <c r="D126" s="26"/>
      <c r="E126" s="27" t="s">
        <v>5</v>
      </c>
      <c r="F126" s="28" t="str">
        <f t="shared" si="12"/>
        <v xml:space="preserve"> </v>
      </c>
      <c r="G126" s="28" t="str">
        <f t="shared" si="13"/>
        <v xml:space="preserve"> </v>
      </c>
      <c r="H126" s="28" t="str">
        <f t="shared" si="14"/>
        <v xml:space="preserve"> </v>
      </c>
      <c r="I126" s="27"/>
      <c r="J126" s="28" t="b">
        <f t="shared" si="15"/>
        <v>0</v>
      </c>
      <c r="K126" s="28" t="b">
        <f t="shared" si="16"/>
        <v>0</v>
      </c>
      <c r="L126" s="27"/>
      <c r="M126" s="37" t="str">
        <f t="shared" si="17"/>
        <v xml:space="preserve"> </v>
      </c>
      <c r="N126" s="38" t="str">
        <f t="shared" si="18"/>
        <v/>
      </c>
      <c r="O126" s="24" t="str">
        <f t="shared" si="19"/>
        <v xml:space="preserve"> </v>
      </c>
    </row>
    <row r="127" spans="1:15" x14ac:dyDescent="0.15">
      <c r="A127" s="6">
        <v>120</v>
      </c>
      <c r="B127" s="13"/>
      <c r="C127" s="13"/>
      <c r="D127" s="26"/>
      <c r="E127" s="27" t="s">
        <v>5</v>
      </c>
      <c r="F127" s="28" t="str">
        <f t="shared" si="12"/>
        <v xml:space="preserve"> </v>
      </c>
      <c r="G127" s="28" t="str">
        <f t="shared" si="13"/>
        <v xml:space="preserve"> </v>
      </c>
      <c r="H127" s="28" t="str">
        <f t="shared" si="14"/>
        <v xml:space="preserve"> </v>
      </c>
      <c r="I127" s="27"/>
      <c r="J127" s="28" t="b">
        <f t="shared" si="15"/>
        <v>0</v>
      </c>
      <c r="K127" s="28" t="b">
        <f t="shared" si="16"/>
        <v>0</v>
      </c>
      <c r="L127" s="27"/>
      <c r="M127" s="37" t="str">
        <f t="shared" si="17"/>
        <v xml:space="preserve"> </v>
      </c>
      <c r="N127" s="38" t="str">
        <f t="shared" si="18"/>
        <v/>
      </c>
      <c r="O127" s="24" t="str">
        <f t="shared" si="19"/>
        <v xml:space="preserve"> </v>
      </c>
    </row>
    <row r="128" spans="1:15" x14ac:dyDescent="0.15">
      <c r="A128" s="6">
        <v>121</v>
      </c>
      <c r="B128" s="13"/>
      <c r="C128" s="13"/>
      <c r="D128" s="26"/>
      <c r="E128" s="27" t="s">
        <v>5</v>
      </c>
      <c r="F128" s="28" t="str">
        <f t="shared" si="12"/>
        <v xml:space="preserve"> </v>
      </c>
      <c r="G128" s="28" t="str">
        <f t="shared" si="13"/>
        <v xml:space="preserve"> </v>
      </c>
      <c r="H128" s="28" t="str">
        <f t="shared" si="14"/>
        <v xml:space="preserve"> </v>
      </c>
      <c r="I128" s="27"/>
      <c r="J128" s="28" t="b">
        <f t="shared" si="15"/>
        <v>0</v>
      </c>
      <c r="K128" s="28" t="b">
        <f t="shared" si="16"/>
        <v>0</v>
      </c>
      <c r="L128" s="27"/>
      <c r="M128" s="37" t="str">
        <f t="shared" si="17"/>
        <v xml:space="preserve"> </v>
      </c>
      <c r="N128" s="38" t="str">
        <f t="shared" si="18"/>
        <v/>
      </c>
      <c r="O128" s="24" t="str">
        <f t="shared" si="19"/>
        <v xml:space="preserve"> </v>
      </c>
    </row>
    <row r="129" spans="1:15" x14ac:dyDescent="0.15">
      <c r="A129" s="6">
        <v>122</v>
      </c>
      <c r="B129" s="13"/>
      <c r="C129" s="13"/>
      <c r="D129" s="26"/>
      <c r="E129" s="27" t="s">
        <v>5</v>
      </c>
      <c r="F129" s="28" t="str">
        <f t="shared" si="12"/>
        <v xml:space="preserve"> </v>
      </c>
      <c r="G129" s="28" t="str">
        <f t="shared" si="13"/>
        <v xml:space="preserve"> </v>
      </c>
      <c r="H129" s="28" t="str">
        <f t="shared" si="14"/>
        <v xml:space="preserve"> </v>
      </c>
      <c r="I129" s="27"/>
      <c r="J129" s="28" t="b">
        <f t="shared" si="15"/>
        <v>0</v>
      </c>
      <c r="K129" s="28" t="b">
        <f t="shared" si="16"/>
        <v>0</v>
      </c>
      <c r="L129" s="27"/>
      <c r="M129" s="37" t="str">
        <f t="shared" si="17"/>
        <v xml:space="preserve"> </v>
      </c>
      <c r="N129" s="38" t="str">
        <f t="shared" si="18"/>
        <v/>
      </c>
      <c r="O129" s="24" t="str">
        <f t="shared" si="19"/>
        <v xml:space="preserve"> </v>
      </c>
    </row>
    <row r="130" spans="1:15" x14ac:dyDescent="0.15">
      <c r="A130" s="6">
        <v>123</v>
      </c>
      <c r="B130" s="13"/>
      <c r="C130" s="13"/>
      <c r="D130" s="26"/>
      <c r="E130" s="27" t="s">
        <v>5</v>
      </c>
      <c r="F130" s="28" t="str">
        <f t="shared" si="12"/>
        <v xml:space="preserve"> </v>
      </c>
      <c r="G130" s="28" t="str">
        <f t="shared" si="13"/>
        <v xml:space="preserve"> </v>
      </c>
      <c r="H130" s="28" t="str">
        <f t="shared" si="14"/>
        <v xml:space="preserve"> </v>
      </c>
      <c r="I130" s="27"/>
      <c r="J130" s="28" t="b">
        <f t="shared" si="15"/>
        <v>0</v>
      </c>
      <c r="K130" s="28" t="b">
        <f t="shared" si="16"/>
        <v>0</v>
      </c>
      <c r="L130" s="27"/>
      <c r="M130" s="37" t="str">
        <f t="shared" si="17"/>
        <v xml:space="preserve"> </v>
      </c>
      <c r="N130" s="38" t="str">
        <f t="shared" si="18"/>
        <v/>
      </c>
      <c r="O130" s="24" t="str">
        <f t="shared" si="19"/>
        <v xml:space="preserve"> </v>
      </c>
    </row>
    <row r="131" spans="1:15" x14ac:dyDescent="0.15">
      <c r="A131" s="6">
        <v>124</v>
      </c>
      <c r="B131" s="13"/>
      <c r="C131" s="13"/>
      <c r="D131" s="26"/>
      <c r="E131" s="27" t="s">
        <v>5</v>
      </c>
      <c r="F131" s="28" t="str">
        <f t="shared" si="12"/>
        <v xml:space="preserve"> </v>
      </c>
      <c r="G131" s="28" t="str">
        <f t="shared" si="13"/>
        <v xml:space="preserve"> </v>
      </c>
      <c r="H131" s="28" t="str">
        <f t="shared" si="14"/>
        <v xml:space="preserve"> </v>
      </c>
      <c r="I131" s="27"/>
      <c r="J131" s="28" t="b">
        <f t="shared" si="15"/>
        <v>0</v>
      </c>
      <c r="K131" s="28" t="b">
        <f t="shared" si="16"/>
        <v>0</v>
      </c>
      <c r="L131" s="27"/>
      <c r="M131" s="37" t="str">
        <f t="shared" si="17"/>
        <v xml:space="preserve"> </v>
      </c>
      <c r="N131" s="38" t="str">
        <f t="shared" si="18"/>
        <v/>
      </c>
      <c r="O131" s="24" t="str">
        <f t="shared" si="19"/>
        <v xml:space="preserve"> </v>
      </c>
    </row>
    <row r="132" spans="1:15" x14ac:dyDescent="0.15">
      <c r="A132" s="6">
        <v>125</v>
      </c>
      <c r="B132" s="13"/>
      <c r="C132" s="13"/>
      <c r="D132" s="26"/>
      <c r="E132" s="27" t="s">
        <v>5</v>
      </c>
      <c r="F132" s="28" t="str">
        <f t="shared" si="12"/>
        <v xml:space="preserve"> </v>
      </c>
      <c r="G132" s="28" t="str">
        <f t="shared" si="13"/>
        <v xml:space="preserve"> </v>
      </c>
      <c r="H132" s="28" t="str">
        <f t="shared" si="14"/>
        <v xml:space="preserve"> </v>
      </c>
      <c r="I132" s="27"/>
      <c r="J132" s="28" t="b">
        <f t="shared" si="15"/>
        <v>0</v>
      </c>
      <c r="K132" s="28" t="b">
        <f t="shared" si="16"/>
        <v>0</v>
      </c>
      <c r="L132" s="27"/>
      <c r="M132" s="37" t="str">
        <f t="shared" si="17"/>
        <v xml:space="preserve"> </v>
      </c>
      <c r="N132" s="38" t="str">
        <f t="shared" si="18"/>
        <v/>
      </c>
      <c r="O132" s="24" t="str">
        <f t="shared" si="19"/>
        <v xml:space="preserve"> </v>
      </c>
    </row>
    <row r="133" spans="1:15" x14ac:dyDescent="0.15">
      <c r="A133" s="6">
        <v>126</v>
      </c>
      <c r="B133" s="13"/>
      <c r="C133" s="13"/>
      <c r="D133" s="26"/>
      <c r="E133" s="27" t="s">
        <v>5</v>
      </c>
      <c r="F133" s="28" t="str">
        <f t="shared" si="12"/>
        <v xml:space="preserve"> </v>
      </c>
      <c r="G133" s="28" t="str">
        <f t="shared" si="13"/>
        <v xml:space="preserve"> </v>
      </c>
      <c r="H133" s="28" t="str">
        <f t="shared" si="14"/>
        <v xml:space="preserve"> </v>
      </c>
      <c r="I133" s="27"/>
      <c r="J133" s="28" t="b">
        <f t="shared" si="15"/>
        <v>0</v>
      </c>
      <c r="K133" s="28" t="b">
        <f t="shared" si="16"/>
        <v>0</v>
      </c>
      <c r="L133" s="27"/>
      <c r="M133" s="37" t="str">
        <f t="shared" si="17"/>
        <v xml:space="preserve"> </v>
      </c>
      <c r="N133" s="38" t="str">
        <f t="shared" si="18"/>
        <v/>
      </c>
      <c r="O133" s="24" t="str">
        <f t="shared" si="19"/>
        <v xml:space="preserve"> </v>
      </c>
    </row>
    <row r="134" spans="1:15" x14ac:dyDescent="0.15">
      <c r="A134" s="6">
        <v>127</v>
      </c>
      <c r="B134" s="13"/>
      <c r="C134" s="13"/>
      <c r="D134" s="26"/>
      <c r="E134" s="27" t="s">
        <v>5</v>
      </c>
      <c r="F134" s="28" t="str">
        <f t="shared" si="12"/>
        <v xml:space="preserve"> </v>
      </c>
      <c r="G134" s="28" t="str">
        <f t="shared" si="13"/>
        <v xml:space="preserve"> </v>
      </c>
      <c r="H134" s="28" t="str">
        <f t="shared" si="14"/>
        <v xml:space="preserve"> </v>
      </c>
      <c r="I134" s="27"/>
      <c r="J134" s="28" t="b">
        <f t="shared" si="15"/>
        <v>0</v>
      </c>
      <c r="K134" s="28" t="b">
        <f t="shared" si="16"/>
        <v>0</v>
      </c>
      <c r="L134" s="27"/>
      <c r="M134" s="37" t="str">
        <f t="shared" si="17"/>
        <v xml:space="preserve"> </v>
      </c>
      <c r="N134" s="38" t="str">
        <f t="shared" si="18"/>
        <v/>
      </c>
      <c r="O134" s="24" t="str">
        <f t="shared" si="19"/>
        <v xml:space="preserve"> </v>
      </c>
    </row>
    <row r="135" spans="1:15" x14ac:dyDescent="0.15">
      <c r="A135" s="6">
        <v>128</v>
      </c>
      <c r="B135" s="13"/>
      <c r="C135" s="13"/>
      <c r="D135" s="26"/>
      <c r="E135" s="27" t="s">
        <v>5</v>
      </c>
      <c r="F135" s="28" t="str">
        <f t="shared" si="12"/>
        <v xml:space="preserve"> </v>
      </c>
      <c r="G135" s="28" t="str">
        <f t="shared" si="13"/>
        <v xml:space="preserve"> </v>
      </c>
      <c r="H135" s="28" t="str">
        <f t="shared" si="14"/>
        <v xml:space="preserve"> </v>
      </c>
      <c r="I135" s="27"/>
      <c r="J135" s="28" t="b">
        <f t="shared" si="15"/>
        <v>0</v>
      </c>
      <c r="K135" s="28" t="b">
        <f t="shared" si="16"/>
        <v>0</v>
      </c>
      <c r="L135" s="27"/>
      <c r="M135" s="37" t="str">
        <f t="shared" si="17"/>
        <v xml:space="preserve"> </v>
      </c>
      <c r="N135" s="38" t="str">
        <f t="shared" si="18"/>
        <v/>
      </c>
      <c r="O135" s="24" t="str">
        <f t="shared" si="19"/>
        <v xml:space="preserve"> </v>
      </c>
    </row>
    <row r="136" spans="1:15" x14ac:dyDescent="0.15">
      <c r="A136" s="6">
        <v>129</v>
      </c>
      <c r="B136" s="13"/>
      <c r="C136" s="13"/>
      <c r="D136" s="26"/>
      <c r="E136" s="27" t="s">
        <v>5</v>
      </c>
      <c r="F136" s="28" t="str">
        <f t="shared" si="12"/>
        <v xml:space="preserve"> </v>
      </c>
      <c r="G136" s="28" t="str">
        <f t="shared" si="13"/>
        <v xml:space="preserve"> </v>
      </c>
      <c r="H136" s="28" t="str">
        <f t="shared" si="14"/>
        <v xml:space="preserve"> </v>
      </c>
      <c r="I136" s="27"/>
      <c r="J136" s="28" t="b">
        <f t="shared" si="15"/>
        <v>0</v>
      </c>
      <c r="K136" s="28" t="b">
        <f t="shared" si="16"/>
        <v>0</v>
      </c>
      <c r="L136" s="27"/>
      <c r="M136" s="37" t="str">
        <f t="shared" si="17"/>
        <v xml:space="preserve"> </v>
      </c>
      <c r="N136" s="38" t="str">
        <f t="shared" si="18"/>
        <v/>
      </c>
      <c r="O136" s="24" t="str">
        <f t="shared" si="19"/>
        <v xml:space="preserve"> </v>
      </c>
    </row>
    <row r="137" spans="1:15" x14ac:dyDescent="0.15">
      <c r="A137" s="6">
        <v>130</v>
      </c>
      <c r="B137" s="13"/>
      <c r="C137" s="13"/>
      <c r="D137" s="26"/>
      <c r="E137" s="27" t="s">
        <v>5</v>
      </c>
      <c r="F137" s="28" t="str">
        <f t="shared" ref="F137:F200" si="20">IF(AND(E137="男性",OR(D137=1,D137=2)),61,IF(AND(E137="男性",OR(D137=3,D137=4,D137=5)),54.8,IF(AND(E137="女性",OR(D137=1,D137=2)),59.7,IF(AND(E137="女性",OR(D137=3,D137=4,D137=5)),52.2," "))))</f>
        <v xml:space="preserve"> </v>
      </c>
      <c r="G137" s="28" t="str">
        <f t="shared" ref="G137:G200" si="21">IF(OR(D137=1,D137=2),1.35,IF(OR(D137=3,D137=4,D137=5),1.45," "))</f>
        <v xml:space="preserve"> </v>
      </c>
      <c r="H137" s="28" t="str">
        <f t="shared" ref="H137:H200" si="22">IF(AND(E137="男性",OR(D137=1,D137=2)),20,IF(AND(E137="男性",OR(D137=3,D137=4,D137=5)),10,IF(AND(E137="女性",OR(D137=1,D137=2)),15,IF(AND(E137="女性",OR(D137=3,D137=4,D137=5)),10," "))))</f>
        <v xml:space="preserve"> </v>
      </c>
      <c r="I137" s="27"/>
      <c r="J137" s="28" t="b">
        <f t="shared" ref="J137:J200" si="23">IF(E137="男性",IF(AND(I137&gt;=70,I137&lt;71),$Z$5,IF(AND(I137&gt;=71,I137&lt;72),$Z$7,IF(AND(I137&gt;=72,I137&lt;73),$Z$8,IF(AND(I137&gt;=73,I137&lt;74),$Z$9,IF(AND(I137&gt;=74,I137&lt;75),$Z$10,IF(AND(I137&gt;=75,I137&lt;76),$Z$11,IF(AND(I137&gt;=76,I137&lt;77),$Z$12,IF(AND(I137&gt;=77,I137&lt;78),$Z$13,IF(AND(I137&gt;=78,I137&lt;79),$Z$14,IF(AND(I137&gt;=79,I137&lt;80),$Z$15,IF(AND(I137&gt;=80,I137&lt;81),$Z$16,IF(AND(I137&gt;=81,I137&lt;82),$Z$17,IF(AND(I137&gt;=82,I137&lt;83),$Z$18,IF(AND(I137&gt;=83,I137&lt;84),$Z$19,IF(AND(I137&gt;=84,I137&lt;85),$Z$20,IF(AND(I137&gt;=85,I137&lt;86),$Z$21,IF(AND(I137&gt;=86,I137&lt;87),$Z$22,IF(AND(I137&gt;=87,I137&lt;88),$Z$23,IF(AND(I137&gt;=88,I137&lt;89),$Z$24,IF(AND(I137&gt;=89,I137&lt;90),$Z$25,IF(AND(I137&gt;=90,I137&lt;91),$Z$26,IF(AND(I137&gt;=91,I137&lt;92),$Z$27,IF(AND(I137&gt;=92,I137&lt;93),$Z$28,IF(AND(I137&gt;=93,I137&lt;94),$Z$29,IF(AND(I137&gt;=94,I137&lt;95),$Z$30,IF(AND(I137&gt;=95,I137&lt;96),$Z$31,IF(AND(I137&gt;=96,I137&lt;97),$Z$32,IF(AND(I137&gt;=97,I137&lt;98),$Z$33,IF(AND(I137&gt;=98,I137&lt;99),$Z$34,IF(AND(I137&gt;=99,I137&lt;100),$Z$35,IF(AND(I137&gt;=100,I137&lt;101),$Z$36,IF(AND(I137&gt;=101,I137&lt;102),$Z$37,IF(AND(I137&gt;=102,I137&lt;103),$Z$38,IF(AND(I137&gt;=103,I137&lt;104),$Z$39,IF(AND(I137&gt;=104,I137&lt;105),$Z$40,IF(AND(I137&gt;=105,I137&lt;106),$Z$41,IF(AND(I137&gt;=106,I137&lt;107),$Z$42,IF(AND(I137&gt;=107,I137&lt;108),$Z$43,IF(AND(I137&gt;=108,I137&lt;109),$Z$44,IF(AND(I137&gt;=109,I137&lt;110),$Z$45,IF(AND(I137&gt;=110,I137&lt;111),$Z$46,IF(AND(I137&gt;=111,I137&lt;112),$Z$47,IF(AND(I137&gt;=112,I137&lt;113),$Z$48,IF(AND(I137&gt;=113,I137&lt;114),$Z$49,IF(AND(I137&gt;=114,I137&lt;115),$Z$50,IF(AND(I137&gt;=115,I137&lt;116),$Z$51,IF(AND(I137&gt;=116,I137&lt;117),$Z$52,IF(AND(I137&gt;=117,I137&lt;118),$Z$53,IF(AND(I137&gt;=118,I137&lt;119),$Z$54,IF(AND(I137&gt;=119,I137&lt;120),$Z$55," ")))))))))))))))))))))))))))))))))))))))))))))))))))</f>
        <v>0</v>
      </c>
      <c r="K137" s="28" t="b">
        <f t="shared" ref="K137:K200" si="24">IF(E137="女性",IF(AND(I137&gt;=70,I137&lt;71),$AC$5,IF(AND(I137&gt;=71,I137&lt;72),$AC$7,IF(AND(I137&gt;=72,I137&lt;73),$AC$8,IF(AND(I137&gt;=73,I137&lt;74),$AC$9,IF(AND(I137&gt;=74,I137&lt;75),$AC$10,IF(AND(I137&gt;=75,I137&lt;76),$AC$11,IF(AND(I137&gt;=76,I137&lt;77),$AC$12,IF(AND(I137&gt;=77,I137&lt;78),$AC$13,IF(AND(I137&gt;=78,I137&lt;79),$AC$14,IF(AND(I137&gt;=79,I137&lt;80),$AC$15,IF(AND(I137&gt;=80,I137&lt;81),$AC$16,IF(AND(I137&gt;=81,I137&lt;82),$AC$17,IF(AND(I137&gt;=82,I137&lt;83),$AC$18,IF(AND(I137&gt;=83,I137&lt;84),$AC$19,IF(AND(I137&gt;=84,I137&lt;85),$AC$20,IF(AND(I137&gt;=85,I137&lt;86),$AC$21,IF(AND(I137&gt;=86,I137&lt;87),$AC$22,IF(AND(I137&gt;=87,I137&lt;88),$AC$23,IF(AND(I137&gt;=88,I137&lt;89),$AC$24,IF(AND(I137&gt;=89,I137&lt;90),$AC$25,IF(AND(I137&gt;=90,I137&lt;91),$AC$26,IF(AND(I137&gt;=91,I137&lt;92),$AC$27,IF(AND(I137&gt;=92,I137&lt;93),$AC$28,IF(AND(I137&gt;=93,I137&lt;94),$AC$29,IF(AND(I137&gt;=94,I137&lt;95),$AC$30,IF(AND(I137&gt;=95,I137&lt;96),$AC$31,IF(AND(I137&gt;=96,I137&lt;97),$AC$32,IF(AND(I137&gt;=97,I137&lt;98),$AC$33,IF(AND(I137&gt;=98,I137&lt;99),$AC$34,IF(AND(I137&gt;=99,I137&lt;100),$AC$35,IF(AND(I137&gt;=100,I137&lt;101),$AC$36,IF(AND(I137&gt;=101,I137&lt;102),$AC$37,IF(AND(I137&gt;=102,I137&lt;103),$AC$38,IF(AND(I137&gt;=103,I137&lt;104),$AC$39,IF(AND(I137&gt;=104,I137&lt;105),$AC$40,IF(AND(I137&gt;=105,I137&lt;106),$AC$41,IF(AND(I137&gt;=106,I137&lt;107),$AC$42,IF(AND(I137&gt;=107,I137&lt;108),$AC$43,IF(AND(I137&gt;=108,I137&lt;109),$AC$44,IF(AND(I137&gt;=109,I137&lt;110),$AC$45,IF(AND(I137&gt;=110,I137&lt;111),$AC$46,IF(AND(I137&gt;=111,I137&lt;112),$AC$47,IF(AND(I137&gt;=112,I137&lt;113),$AC$48,IF(AND(I137&gt;=113,I137&lt;114),$AC$49,IF(AND(I137&gt;=114,I137&lt;115),$AC$50,IF(AND(I137&gt;=115,I137&lt;116),$AC$51,IF(AND(I137&gt;=116,I137&lt;117),$AC$52,IF(AND(I137&gt;=117,I137&lt;118),$AC$53,IF(AND(I137&gt;=118,I137&lt;119),$AC$54,IF(AND(I137&gt;=119,I137&lt;120),$AC$55," ")))))))))))))))))))))))))))))))))))))))))))))))))))</f>
        <v>0</v>
      </c>
      <c r="L137" s="27"/>
      <c r="M137" s="37" t="str">
        <f t="shared" ref="M137:M200" si="25">IF(L137&gt;0,(L137*F137*G137)+H137," ")</f>
        <v xml:space="preserve"> </v>
      </c>
      <c r="N137" s="38" t="str">
        <f t="shared" ref="N137:N200" si="26">IF(D137="","",ROUND(M137,-2))</f>
        <v/>
      </c>
      <c r="O137" s="24" t="str">
        <f t="shared" ref="O137:O200" si="27">IF(E137="男性",(L137-J137)/J137*100,IF(E137="女性",(L137-K137)/K137*100," "))</f>
        <v xml:space="preserve"> </v>
      </c>
    </row>
    <row r="138" spans="1:15" x14ac:dyDescent="0.15">
      <c r="A138" s="6">
        <v>131</v>
      </c>
      <c r="B138" s="13"/>
      <c r="C138" s="13"/>
      <c r="D138" s="26"/>
      <c r="E138" s="27" t="s">
        <v>5</v>
      </c>
      <c r="F138" s="28" t="str">
        <f t="shared" si="20"/>
        <v xml:space="preserve"> </v>
      </c>
      <c r="G138" s="28" t="str">
        <f t="shared" si="21"/>
        <v xml:space="preserve"> </v>
      </c>
      <c r="H138" s="28" t="str">
        <f t="shared" si="22"/>
        <v xml:space="preserve"> </v>
      </c>
      <c r="I138" s="27"/>
      <c r="J138" s="28" t="b">
        <f t="shared" si="23"/>
        <v>0</v>
      </c>
      <c r="K138" s="28" t="b">
        <f t="shared" si="24"/>
        <v>0</v>
      </c>
      <c r="L138" s="27"/>
      <c r="M138" s="37" t="str">
        <f t="shared" si="25"/>
        <v xml:space="preserve"> </v>
      </c>
      <c r="N138" s="38" t="str">
        <f t="shared" si="26"/>
        <v/>
      </c>
      <c r="O138" s="24" t="str">
        <f t="shared" si="27"/>
        <v xml:space="preserve"> </v>
      </c>
    </row>
    <row r="139" spans="1:15" x14ac:dyDescent="0.15">
      <c r="A139" s="6">
        <v>132</v>
      </c>
      <c r="B139" s="13"/>
      <c r="C139" s="13"/>
      <c r="D139" s="26"/>
      <c r="E139" s="27" t="s">
        <v>5</v>
      </c>
      <c r="F139" s="28" t="str">
        <f t="shared" si="20"/>
        <v xml:space="preserve"> </v>
      </c>
      <c r="G139" s="28" t="str">
        <f t="shared" si="21"/>
        <v xml:space="preserve"> </v>
      </c>
      <c r="H139" s="28" t="str">
        <f t="shared" si="22"/>
        <v xml:space="preserve"> </v>
      </c>
      <c r="I139" s="27"/>
      <c r="J139" s="28" t="b">
        <f t="shared" si="23"/>
        <v>0</v>
      </c>
      <c r="K139" s="28" t="b">
        <f t="shared" si="24"/>
        <v>0</v>
      </c>
      <c r="L139" s="27"/>
      <c r="M139" s="37" t="str">
        <f t="shared" si="25"/>
        <v xml:space="preserve"> </v>
      </c>
      <c r="N139" s="38" t="str">
        <f t="shared" si="26"/>
        <v/>
      </c>
      <c r="O139" s="24" t="str">
        <f t="shared" si="27"/>
        <v xml:space="preserve"> </v>
      </c>
    </row>
    <row r="140" spans="1:15" x14ac:dyDescent="0.15">
      <c r="A140" s="6">
        <v>133</v>
      </c>
      <c r="B140" s="13"/>
      <c r="C140" s="13"/>
      <c r="D140" s="26"/>
      <c r="E140" s="27" t="s">
        <v>5</v>
      </c>
      <c r="F140" s="28" t="str">
        <f t="shared" si="20"/>
        <v xml:space="preserve"> </v>
      </c>
      <c r="G140" s="28" t="str">
        <f t="shared" si="21"/>
        <v xml:space="preserve"> </v>
      </c>
      <c r="H140" s="28" t="str">
        <f t="shared" si="22"/>
        <v xml:space="preserve"> </v>
      </c>
      <c r="I140" s="27"/>
      <c r="J140" s="28" t="b">
        <f t="shared" si="23"/>
        <v>0</v>
      </c>
      <c r="K140" s="28" t="b">
        <f t="shared" si="24"/>
        <v>0</v>
      </c>
      <c r="L140" s="27"/>
      <c r="M140" s="37" t="str">
        <f t="shared" si="25"/>
        <v xml:space="preserve"> </v>
      </c>
      <c r="N140" s="38" t="str">
        <f t="shared" si="26"/>
        <v/>
      </c>
      <c r="O140" s="24" t="str">
        <f t="shared" si="27"/>
        <v xml:space="preserve"> </v>
      </c>
    </row>
    <row r="141" spans="1:15" x14ac:dyDescent="0.15">
      <c r="A141" s="6">
        <v>134</v>
      </c>
      <c r="B141" s="13"/>
      <c r="C141" s="13"/>
      <c r="D141" s="26"/>
      <c r="E141" s="27" t="s">
        <v>5</v>
      </c>
      <c r="F141" s="28" t="str">
        <f t="shared" si="20"/>
        <v xml:space="preserve"> </v>
      </c>
      <c r="G141" s="28" t="str">
        <f t="shared" si="21"/>
        <v xml:space="preserve"> </v>
      </c>
      <c r="H141" s="28" t="str">
        <f t="shared" si="22"/>
        <v xml:space="preserve"> </v>
      </c>
      <c r="I141" s="27"/>
      <c r="J141" s="28" t="b">
        <f t="shared" si="23"/>
        <v>0</v>
      </c>
      <c r="K141" s="28" t="b">
        <f t="shared" si="24"/>
        <v>0</v>
      </c>
      <c r="L141" s="27"/>
      <c r="M141" s="37" t="str">
        <f t="shared" si="25"/>
        <v xml:space="preserve"> </v>
      </c>
      <c r="N141" s="38" t="str">
        <f t="shared" si="26"/>
        <v/>
      </c>
      <c r="O141" s="24" t="str">
        <f t="shared" si="27"/>
        <v xml:space="preserve"> </v>
      </c>
    </row>
    <row r="142" spans="1:15" x14ac:dyDescent="0.15">
      <c r="A142" s="6">
        <v>135</v>
      </c>
      <c r="B142" s="13"/>
      <c r="C142" s="13"/>
      <c r="D142" s="26"/>
      <c r="E142" s="27" t="s">
        <v>5</v>
      </c>
      <c r="F142" s="28" t="str">
        <f t="shared" si="20"/>
        <v xml:space="preserve"> </v>
      </c>
      <c r="G142" s="28" t="str">
        <f t="shared" si="21"/>
        <v xml:space="preserve"> </v>
      </c>
      <c r="H142" s="28" t="str">
        <f t="shared" si="22"/>
        <v xml:space="preserve"> </v>
      </c>
      <c r="I142" s="27"/>
      <c r="J142" s="28" t="b">
        <f t="shared" si="23"/>
        <v>0</v>
      </c>
      <c r="K142" s="28" t="b">
        <f t="shared" si="24"/>
        <v>0</v>
      </c>
      <c r="L142" s="27"/>
      <c r="M142" s="37" t="str">
        <f t="shared" si="25"/>
        <v xml:space="preserve"> </v>
      </c>
      <c r="N142" s="38" t="str">
        <f t="shared" si="26"/>
        <v/>
      </c>
      <c r="O142" s="24" t="str">
        <f t="shared" si="27"/>
        <v xml:space="preserve"> </v>
      </c>
    </row>
    <row r="143" spans="1:15" x14ac:dyDescent="0.15">
      <c r="A143" s="6">
        <v>136</v>
      </c>
      <c r="B143" s="13"/>
      <c r="C143" s="13"/>
      <c r="D143" s="26"/>
      <c r="E143" s="27" t="s">
        <v>5</v>
      </c>
      <c r="F143" s="28" t="str">
        <f t="shared" si="20"/>
        <v xml:space="preserve"> </v>
      </c>
      <c r="G143" s="28" t="str">
        <f t="shared" si="21"/>
        <v xml:space="preserve"> </v>
      </c>
      <c r="H143" s="28" t="str">
        <f t="shared" si="22"/>
        <v xml:space="preserve"> </v>
      </c>
      <c r="I143" s="27"/>
      <c r="J143" s="28" t="b">
        <f t="shared" si="23"/>
        <v>0</v>
      </c>
      <c r="K143" s="28" t="b">
        <f t="shared" si="24"/>
        <v>0</v>
      </c>
      <c r="L143" s="27"/>
      <c r="M143" s="37" t="str">
        <f t="shared" si="25"/>
        <v xml:space="preserve"> </v>
      </c>
      <c r="N143" s="38" t="str">
        <f t="shared" si="26"/>
        <v/>
      </c>
      <c r="O143" s="24" t="str">
        <f t="shared" si="27"/>
        <v xml:space="preserve"> </v>
      </c>
    </row>
    <row r="144" spans="1:15" x14ac:dyDescent="0.15">
      <c r="A144" s="6">
        <v>137</v>
      </c>
      <c r="B144" s="13"/>
      <c r="C144" s="13"/>
      <c r="D144" s="26"/>
      <c r="E144" s="27" t="s">
        <v>5</v>
      </c>
      <c r="F144" s="28" t="str">
        <f t="shared" si="20"/>
        <v xml:space="preserve"> </v>
      </c>
      <c r="G144" s="28" t="str">
        <f t="shared" si="21"/>
        <v xml:space="preserve"> </v>
      </c>
      <c r="H144" s="28" t="str">
        <f t="shared" si="22"/>
        <v xml:space="preserve"> </v>
      </c>
      <c r="I144" s="27"/>
      <c r="J144" s="28" t="b">
        <f t="shared" si="23"/>
        <v>0</v>
      </c>
      <c r="K144" s="28" t="b">
        <f t="shared" si="24"/>
        <v>0</v>
      </c>
      <c r="L144" s="27"/>
      <c r="M144" s="37" t="str">
        <f t="shared" si="25"/>
        <v xml:space="preserve"> </v>
      </c>
      <c r="N144" s="38" t="str">
        <f t="shared" si="26"/>
        <v/>
      </c>
      <c r="O144" s="24" t="str">
        <f t="shared" si="27"/>
        <v xml:space="preserve"> </v>
      </c>
    </row>
    <row r="145" spans="1:15" x14ac:dyDescent="0.15">
      <c r="A145" s="6">
        <v>138</v>
      </c>
      <c r="B145" s="13"/>
      <c r="C145" s="13"/>
      <c r="D145" s="26"/>
      <c r="E145" s="27" t="s">
        <v>5</v>
      </c>
      <c r="F145" s="28" t="str">
        <f t="shared" si="20"/>
        <v xml:space="preserve"> </v>
      </c>
      <c r="G145" s="28" t="str">
        <f t="shared" si="21"/>
        <v xml:space="preserve"> </v>
      </c>
      <c r="H145" s="28" t="str">
        <f t="shared" si="22"/>
        <v xml:space="preserve"> </v>
      </c>
      <c r="I145" s="27"/>
      <c r="J145" s="28" t="b">
        <f t="shared" si="23"/>
        <v>0</v>
      </c>
      <c r="K145" s="28" t="b">
        <f t="shared" si="24"/>
        <v>0</v>
      </c>
      <c r="L145" s="27"/>
      <c r="M145" s="37" t="str">
        <f t="shared" si="25"/>
        <v xml:space="preserve"> </v>
      </c>
      <c r="N145" s="38" t="str">
        <f t="shared" si="26"/>
        <v/>
      </c>
      <c r="O145" s="24" t="str">
        <f t="shared" si="27"/>
        <v xml:space="preserve"> </v>
      </c>
    </row>
    <row r="146" spans="1:15" x14ac:dyDescent="0.15">
      <c r="A146" s="6">
        <v>139</v>
      </c>
      <c r="B146" s="13"/>
      <c r="C146" s="13"/>
      <c r="D146" s="26"/>
      <c r="E146" s="27" t="s">
        <v>5</v>
      </c>
      <c r="F146" s="28" t="str">
        <f t="shared" si="20"/>
        <v xml:space="preserve"> </v>
      </c>
      <c r="G146" s="28" t="str">
        <f t="shared" si="21"/>
        <v xml:space="preserve"> </v>
      </c>
      <c r="H146" s="28" t="str">
        <f t="shared" si="22"/>
        <v xml:space="preserve"> </v>
      </c>
      <c r="I146" s="27"/>
      <c r="J146" s="28" t="b">
        <f t="shared" si="23"/>
        <v>0</v>
      </c>
      <c r="K146" s="28" t="b">
        <f t="shared" si="24"/>
        <v>0</v>
      </c>
      <c r="L146" s="27"/>
      <c r="M146" s="37" t="str">
        <f t="shared" si="25"/>
        <v xml:space="preserve"> </v>
      </c>
      <c r="N146" s="38" t="str">
        <f t="shared" si="26"/>
        <v/>
      </c>
      <c r="O146" s="24" t="str">
        <f t="shared" si="27"/>
        <v xml:space="preserve"> </v>
      </c>
    </row>
    <row r="147" spans="1:15" x14ac:dyDescent="0.15">
      <c r="A147" s="6">
        <v>140</v>
      </c>
      <c r="B147" s="13"/>
      <c r="C147" s="13"/>
      <c r="D147" s="26"/>
      <c r="E147" s="27" t="s">
        <v>5</v>
      </c>
      <c r="F147" s="28" t="str">
        <f t="shared" si="20"/>
        <v xml:space="preserve"> </v>
      </c>
      <c r="G147" s="28" t="str">
        <f t="shared" si="21"/>
        <v xml:space="preserve"> </v>
      </c>
      <c r="H147" s="28" t="str">
        <f t="shared" si="22"/>
        <v xml:space="preserve"> </v>
      </c>
      <c r="I147" s="27"/>
      <c r="J147" s="28" t="b">
        <f t="shared" si="23"/>
        <v>0</v>
      </c>
      <c r="K147" s="28" t="b">
        <f t="shared" si="24"/>
        <v>0</v>
      </c>
      <c r="L147" s="27"/>
      <c r="M147" s="37" t="str">
        <f t="shared" si="25"/>
        <v xml:space="preserve"> </v>
      </c>
      <c r="N147" s="38" t="str">
        <f t="shared" si="26"/>
        <v/>
      </c>
      <c r="O147" s="24" t="str">
        <f t="shared" si="27"/>
        <v xml:space="preserve"> </v>
      </c>
    </row>
    <row r="148" spans="1:15" x14ac:dyDescent="0.15">
      <c r="A148" s="6">
        <v>141</v>
      </c>
      <c r="B148" s="13"/>
      <c r="C148" s="13"/>
      <c r="D148" s="26"/>
      <c r="E148" s="27" t="s">
        <v>5</v>
      </c>
      <c r="F148" s="28" t="str">
        <f t="shared" si="20"/>
        <v xml:space="preserve"> </v>
      </c>
      <c r="G148" s="28" t="str">
        <f t="shared" si="21"/>
        <v xml:space="preserve"> </v>
      </c>
      <c r="H148" s="28" t="str">
        <f t="shared" si="22"/>
        <v xml:space="preserve"> </v>
      </c>
      <c r="I148" s="27"/>
      <c r="J148" s="28" t="b">
        <f t="shared" si="23"/>
        <v>0</v>
      </c>
      <c r="K148" s="28" t="b">
        <f t="shared" si="24"/>
        <v>0</v>
      </c>
      <c r="L148" s="27"/>
      <c r="M148" s="37" t="str">
        <f t="shared" si="25"/>
        <v xml:space="preserve"> </v>
      </c>
      <c r="N148" s="38" t="str">
        <f t="shared" si="26"/>
        <v/>
      </c>
      <c r="O148" s="24" t="str">
        <f t="shared" si="27"/>
        <v xml:space="preserve"> </v>
      </c>
    </row>
    <row r="149" spans="1:15" x14ac:dyDescent="0.15">
      <c r="A149" s="6">
        <v>142</v>
      </c>
      <c r="B149" s="13"/>
      <c r="C149" s="13"/>
      <c r="D149" s="26"/>
      <c r="E149" s="27" t="s">
        <v>5</v>
      </c>
      <c r="F149" s="28" t="str">
        <f t="shared" si="20"/>
        <v xml:space="preserve"> </v>
      </c>
      <c r="G149" s="28" t="str">
        <f t="shared" si="21"/>
        <v xml:space="preserve"> </v>
      </c>
      <c r="H149" s="28" t="str">
        <f t="shared" si="22"/>
        <v xml:space="preserve"> </v>
      </c>
      <c r="I149" s="27"/>
      <c r="J149" s="28" t="b">
        <f t="shared" si="23"/>
        <v>0</v>
      </c>
      <c r="K149" s="28" t="b">
        <f t="shared" si="24"/>
        <v>0</v>
      </c>
      <c r="L149" s="27"/>
      <c r="M149" s="37" t="str">
        <f t="shared" si="25"/>
        <v xml:space="preserve"> </v>
      </c>
      <c r="N149" s="38" t="str">
        <f t="shared" si="26"/>
        <v/>
      </c>
      <c r="O149" s="24" t="str">
        <f t="shared" si="27"/>
        <v xml:space="preserve"> </v>
      </c>
    </row>
    <row r="150" spans="1:15" x14ac:dyDescent="0.15">
      <c r="A150" s="6">
        <v>143</v>
      </c>
      <c r="B150" s="13"/>
      <c r="C150" s="13"/>
      <c r="D150" s="26"/>
      <c r="E150" s="27" t="s">
        <v>5</v>
      </c>
      <c r="F150" s="28" t="str">
        <f t="shared" si="20"/>
        <v xml:space="preserve"> </v>
      </c>
      <c r="G150" s="28" t="str">
        <f t="shared" si="21"/>
        <v xml:space="preserve"> </v>
      </c>
      <c r="H150" s="28" t="str">
        <f t="shared" si="22"/>
        <v xml:space="preserve"> </v>
      </c>
      <c r="I150" s="27"/>
      <c r="J150" s="28" t="b">
        <f t="shared" si="23"/>
        <v>0</v>
      </c>
      <c r="K150" s="28" t="b">
        <f t="shared" si="24"/>
        <v>0</v>
      </c>
      <c r="L150" s="27"/>
      <c r="M150" s="37" t="str">
        <f t="shared" si="25"/>
        <v xml:space="preserve"> </v>
      </c>
      <c r="N150" s="38" t="str">
        <f t="shared" si="26"/>
        <v/>
      </c>
      <c r="O150" s="24" t="str">
        <f t="shared" si="27"/>
        <v xml:space="preserve"> </v>
      </c>
    </row>
    <row r="151" spans="1:15" x14ac:dyDescent="0.15">
      <c r="A151" s="6">
        <v>144</v>
      </c>
      <c r="B151" s="13"/>
      <c r="C151" s="13"/>
      <c r="D151" s="26"/>
      <c r="E151" s="27" t="s">
        <v>5</v>
      </c>
      <c r="F151" s="28" t="str">
        <f t="shared" si="20"/>
        <v xml:space="preserve"> </v>
      </c>
      <c r="G151" s="28" t="str">
        <f t="shared" si="21"/>
        <v xml:space="preserve"> </v>
      </c>
      <c r="H151" s="28" t="str">
        <f t="shared" si="22"/>
        <v xml:space="preserve"> </v>
      </c>
      <c r="I151" s="27"/>
      <c r="J151" s="28" t="b">
        <f t="shared" si="23"/>
        <v>0</v>
      </c>
      <c r="K151" s="28" t="b">
        <f t="shared" si="24"/>
        <v>0</v>
      </c>
      <c r="L151" s="27"/>
      <c r="M151" s="37" t="str">
        <f t="shared" si="25"/>
        <v xml:space="preserve"> </v>
      </c>
      <c r="N151" s="38" t="str">
        <f t="shared" si="26"/>
        <v/>
      </c>
      <c r="O151" s="24" t="str">
        <f t="shared" si="27"/>
        <v xml:space="preserve"> </v>
      </c>
    </row>
    <row r="152" spans="1:15" x14ac:dyDescent="0.15">
      <c r="A152" s="6">
        <v>145</v>
      </c>
      <c r="B152" s="13"/>
      <c r="C152" s="13"/>
      <c r="D152" s="26"/>
      <c r="E152" s="27" t="s">
        <v>5</v>
      </c>
      <c r="F152" s="28" t="str">
        <f t="shared" si="20"/>
        <v xml:space="preserve"> </v>
      </c>
      <c r="G152" s="28" t="str">
        <f t="shared" si="21"/>
        <v xml:space="preserve"> </v>
      </c>
      <c r="H152" s="28" t="str">
        <f t="shared" si="22"/>
        <v xml:space="preserve"> </v>
      </c>
      <c r="I152" s="27"/>
      <c r="J152" s="28" t="b">
        <f t="shared" si="23"/>
        <v>0</v>
      </c>
      <c r="K152" s="28" t="b">
        <f t="shared" si="24"/>
        <v>0</v>
      </c>
      <c r="L152" s="27"/>
      <c r="M152" s="37" t="str">
        <f t="shared" si="25"/>
        <v xml:space="preserve"> </v>
      </c>
      <c r="N152" s="38" t="str">
        <f t="shared" si="26"/>
        <v/>
      </c>
      <c r="O152" s="24" t="str">
        <f t="shared" si="27"/>
        <v xml:space="preserve"> </v>
      </c>
    </row>
    <row r="153" spans="1:15" x14ac:dyDescent="0.15">
      <c r="A153" s="6">
        <v>146</v>
      </c>
      <c r="B153" s="13"/>
      <c r="C153" s="13"/>
      <c r="D153" s="26"/>
      <c r="E153" s="27" t="s">
        <v>5</v>
      </c>
      <c r="F153" s="28" t="str">
        <f t="shared" si="20"/>
        <v xml:space="preserve"> </v>
      </c>
      <c r="G153" s="28" t="str">
        <f t="shared" si="21"/>
        <v xml:space="preserve"> </v>
      </c>
      <c r="H153" s="28" t="str">
        <f t="shared" si="22"/>
        <v xml:space="preserve"> </v>
      </c>
      <c r="I153" s="27"/>
      <c r="J153" s="28" t="b">
        <f t="shared" si="23"/>
        <v>0</v>
      </c>
      <c r="K153" s="28" t="b">
        <f t="shared" si="24"/>
        <v>0</v>
      </c>
      <c r="L153" s="27"/>
      <c r="M153" s="37" t="str">
        <f t="shared" si="25"/>
        <v xml:space="preserve"> </v>
      </c>
      <c r="N153" s="38" t="str">
        <f t="shared" si="26"/>
        <v/>
      </c>
      <c r="O153" s="24" t="str">
        <f t="shared" si="27"/>
        <v xml:space="preserve"> </v>
      </c>
    </row>
    <row r="154" spans="1:15" x14ac:dyDescent="0.15">
      <c r="A154" s="6">
        <v>147</v>
      </c>
      <c r="B154" s="13"/>
      <c r="C154" s="13"/>
      <c r="D154" s="26"/>
      <c r="E154" s="27" t="s">
        <v>5</v>
      </c>
      <c r="F154" s="28" t="str">
        <f t="shared" si="20"/>
        <v xml:space="preserve"> </v>
      </c>
      <c r="G154" s="28" t="str">
        <f t="shared" si="21"/>
        <v xml:space="preserve"> </v>
      </c>
      <c r="H154" s="28" t="str">
        <f t="shared" si="22"/>
        <v xml:space="preserve"> </v>
      </c>
      <c r="I154" s="27"/>
      <c r="J154" s="28" t="b">
        <f t="shared" si="23"/>
        <v>0</v>
      </c>
      <c r="K154" s="28" t="b">
        <f t="shared" si="24"/>
        <v>0</v>
      </c>
      <c r="L154" s="27"/>
      <c r="M154" s="37" t="str">
        <f t="shared" si="25"/>
        <v xml:space="preserve"> </v>
      </c>
      <c r="N154" s="38" t="str">
        <f t="shared" si="26"/>
        <v/>
      </c>
      <c r="O154" s="24" t="str">
        <f t="shared" si="27"/>
        <v xml:space="preserve"> </v>
      </c>
    </row>
    <row r="155" spans="1:15" x14ac:dyDescent="0.15">
      <c r="A155" s="6">
        <v>148</v>
      </c>
      <c r="B155" s="13"/>
      <c r="C155" s="13"/>
      <c r="D155" s="26"/>
      <c r="E155" s="27" t="s">
        <v>5</v>
      </c>
      <c r="F155" s="28" t="str">
        <f t="shared" si="20"/>
        <v xml:space="preserve"> </v>
      </c>
      <c r="G155" s="28" t="str">
        <f t="shared" si="21"/>
        <v xml:space="preserve"> </v>
      </c>
      <c r="H155" s="28" t="str">
        <f t="shared" si="22"/>
        <v xml:space="preserve"> </v>
      </c>
      <c r="I155" s="27"/>
      <c r="J155" s="28" t="b">
        <f t="shared" si="23"/>
        <v>0</v>
      </c>
      <c r="K155" s="28" t="b">
        <f t="shared" si="24"/>
        <v>0</v>
      </c>
      <c r="L155" s="27"/>
      <c r="M155" s="37" t="str">
        <f t="shared" si="25"/>
        <v xml:space="preserve"> </v>
      </c>
      <c r="N155" s="38" t="str">
        <f t="shared" si="26"/>
        <v/>
      </c>
      <c r="O155" s="24" t="str">
        <f t="shared" si="27"/>
        <v xml:space="preserve"> </v>
      </c>
    </row>
    <row r="156" spans="1:15" x14ac:dyDescent="0.15">
      <c r="A156" s="6">
        <v>149</v>
      </c>
      <c r="B156" s="13"/>
      <c r="C156" s="13"/>
      <c r="D156" s="26"/>
      <c r="E156" s="27" t="s">
        <v>5</v>
      </c>
      <c r="F156" s="28" t="str">
        <f t="shared" si="20"/>
        <v xml:space="preserve"> </v>
      </c>
      <c r="G156" s="28" t="str">
        <f t="shared" si="21"/>
        <v xml:space="preserve"> </v>
      </c>
      <c r="H156" s="28" t="str">
        <f t="shared" si="22"/>
        <v xml:space="preserve"> </v>
      </c>
      <c r="I156" s="27"/>
      <c r="J156" s="28" t="b">
        <f t="shared" si="23"/>
        <v>0</v>
      </c>
      <c r="K156" s="28" t="b">
        <f t="shared" si="24"/>
        <v>0</v>
      </c>
      <c r="L156" s="27"/>
      <c r="M156" s="37" t="str">
        <f t="shared" si="25"/>
        <v xml:space="preserve"> </v>
      </c>
      <c r="N156" s="38" t="str">
        <f t="shared" si="26"/>
        <v/>
      </c>
      <c r="O156" s="24" t="str">
        <f t="shared" si="27"/>
        <v xml:space="preserve"> </v>
      </c>
    </row>
    <row r="157" spans="1:15" x14ac:dyDescent="0.15">
      <c r="A157" s="6">
        <v>150</v>
      </c>
      <c r="B157" s="13"/>
      <c r="C157" s="13"/>
      <c r="D157" s="26"/>
      <c r="E157" s="27" t="s">
        <v>5</v>
      </c>
      <c r="F157" s="28" t="str">
        <f t="shared" si="20"/>
        <v xml:space="preserve"> </v>
      </c>
      <c r="G157" s="28" t="str">
        <f t="shared" si="21"/>
        <v xml:space="preserve"> </v>
      </c>
      <c r="H157" s="28" t="str">
        <f t="shared" si="22"/>
        <v xml:space="preserve"> </v>
      </c>
      <c r="I157" s="27"/>
      <c r="J157" s="28" t="b">
        <f t="shared" si="23"/>
        <v>0</v>
      </c>
      <c r="K157" s="28" t="b">
        <f t="shared" si="24"/>
        <v>0</v>
      </c>
      <c r="L157" s="27"/>
      <c r="M157" s="37" t="str">
        <f t="shared" si="25"/>
        <v xml:space="preserve"> </v>
      </c>
      <c r="N157" s="38" t="str">
        <f t="shared" si="26"/>
        <v/>
      </c>
      <c r="O157" s="24" t="str">
        <f t="shared" si="27"/>
        <v xml:space="preserve"> </v>
      </c>
    </row>
    <row r="158" spans="1:15" x14ac:dyDescent="0.15">
      <c r="A158" s="6">
        <v>151</v>
      </c>
      <c r="B158" s="13"/>
      <c r="C158" s="13"/>
      <c r="D158" s="26"/>
      <c r="E158" s="27" t="s">
        <v>5</v>
      </c>
      <c r="F158" s="28" t="str">
        <f t="shared" si="20"/>
        <v xml:space="preserve"> </v>
      </c>
      <c r="G158" s="28" t="str">
        <f t="shared" si="21"/>
        <v xml:space="preserve"> </v>
      </c>
      <c r="H158" s="28" t="str">
        <f t="shared" si="22"/>
        <v xml:space="preserve"> </v>
      </c>
      <c r="I158" s="27"/>
      <c r="J158" s="28" t="b">
        <f t="shared" si="23"/>
        <v>0</v>
      </c>
      <c r="K158" s="28" t="b">
        <f t="shared" si="24"/>
        <v>0</v>
      </c>
      <c r="L158" s="27"/>
      <c r="M158" s="37" t="str">
        <f t="shared" si="25"/>
        <v xml:space="preserve"> </v>
      </c>
      <c r="N158" s="38" t="str">
        <f t="shared" si="26"/>
        <v/>
      </c>
      <c r="O158" s="24" t="str">
        <f t="shared" si="27"/>
        <v xml:space="preserve"> </v>
      </c>
    </row>
    <row r="159" spans="1:15" x14ac:dyDescent="0.15">
      <c r="A159" s="6">
        <v>152</v>
      </c>
      <c r="B159" s="13"/>
      <c r="C159" s="13"/>
      <c r="D159" s="26"/>
      <c r="E159" s="27" t="s">
        <v>5</v>
      </c>
      <c r="F159" s="28" t="str">
        <f t="shared" si="20"/>
        <v xml:space="preserve"> </v>
      </c>
      <c r="G159" s="28" t="str">
        <f t="shared" si="21"/>
        <v xml:space="preserve"> </v>
      </c>
      <c r="H159" s="28" t="str">
        <f t="shared" si="22"/>
        <v xml:space="preserve"> </v>
      </c>
      <c r="I159" s="27"/>
      <c r="J159" s="28" t="b">
        <f t="shared" si="23"/>
        <v>0</v>
      </c>
      <c r="K159" s="28" t="b">
        <f t="shared" si="24"/>
        <v>0</v>
      </c>
      <c r="L159" s="27"/>
      <c r="M159" s="37" t="str">
        <f t="shared" si="25"/>
        <v xml:space="preserve"> </v>
      </c>
      <c r="N159" s="38" t="str">
        <f t="shared" si="26"/>
        <v/>
      </c>
      <c r="O159" s="24" t="str">
        <f t="shared" si="27"/>
        <v xml:space="preserve"> </v>
      </c>
    </row>
    <row r="160" spans="1:15" x14ac:dyDescent="0.15">
      <c r="A160" s="6">
        <v>153</v>
      </c>
      <c r="B160" s="13"/>
      <c r="C160" s="13"/>
      <c r="D160" s="26"/>
      <c r="E160" s="27" t="s">
        <v>5</v>
      </c>
      <c r="F160" s="28" t="str">
        <f t="shared" si="20"/>
        <v xml:space="preserve"> </v>
      </c>
      <c r="G160" s="28" t="str">
        <f t="shared" si="21"/>
        <v xml:space="preserve"> </v>
      </c>
      <c r="H160" s="28" t="str">
        <f t="shared" si="22"/>
        <v xml:space="preserve"> </v>
      </c>
      <c r="I160" s="27"/>
      <c r="J160" s="28" t="b">
        <f t="shared" si="23"/>
        <v>0</v>
      </c>
      <c r="K160" s="28" t="b">
        <f t="shared" si="24"/>
        <v>0</v>
      </c>
      <c r="L160" s="27"/>
      <c r="M160" s="37" t="str">
        <f t="shared" si="25"/>
        <v xml:space="preserve"> </v>
      </c>
      <c r="N160" s="38" t="str">
        <f t="shared" si="26"/>
        <v/>
      </c>
      <c r="O160" s="24" t="str">
        <f t="shared" si="27"/>
        <v xml:space="preserve"> </v>
      </c>
    </row>
    <row r="161" spans="1:15" x14ac:dyDescent="0.15">
      <c r="A161" s="6">
        <v>154</v>
      </c>
      <c r="B161" s="13"/>
      <c r="C161" s="13"/>
      <c r="D161" s="26"/>
      <c r="E161" s="27" t="s">
        <v>5</v>
      </c>
      <c r="F161" s="28" t="str">
        <f t="shared" si="20"/>
        <v xml:space="preserve"> </v>
      </c>
      <c r="G161" s="28" t="str">
        <f t="shared" si="21"/>
        <v xml:space="preserve"> </v>
      </c>
      <c r="H161" s="28" t="str">
        <f t="shared" si="22"/>
        <v xml:space="preserve"> </v>
      </c>
      <c r="I161" s="27"/>
      <c r="J161" s="28" t="b">
        <f t="shared" si="23"/>
        <v>0</v>
      </c>
      <c r="K161" s="28" t="b">
        <f t="shared" si="24"/>
        <v>0</v>
      </c>
      <c r="L161" s="27"/>
      <c r="M161" s="37" t="str">
        <f t="shared" si="25"/>
        <v xml:space="preserve"> </v>
      </c>
      <c r="N161" s="38" t="str">
        <f t="shared" si="26"/>
        <v/>
      </c>
      <c r="O161" s="24" t="str">
        <f t="shared" si="27"/>
        <v xml:space="preserve"> </v>
      </c>
    </row>
    <row r="162" spans="1:15" x14ac:dyDescent="0.15">
      <c r="A162" s="6">
        <v>155</v>
      </c>
      <c r="B162" s="13"/>
      <c r="C162" s="13"/>
      <c r="D162" s="26"/>
      <c r="E162" s="27" t="s">
        <v>5</v>
      </c>
      <c r="F162" s="28" t="str">
        <f t="shared" si="20"/>
        <v xml:space="preserve"> </v>
      </c>
      <c r="G162" s="28" t="str">
        <f t="shared" si="21"/>
        <v xml:space="preserve"> </v>
      </c>
      <c r="H162" s="28" t="str">
        <f t="shared" si="22"/>
        <v xml:space="preserve"> </v>
      </c>
      <c r="I162" s="27"/>
      <c r="J162" s="28" t="b">
        <f t="shared" si="23"/>
        <v>0</v>
      </c>
      <c r="K162" s="28" t="b">
        <f t="shared" si="24"/>
        <v>0</v>
      </c>
      <c r="L162" s="27"/>
      <c r="M162" s="37" t="str">
        <f t="shared" si="25"/>
        <v xml:space="preserve"> </v>
      </c>
      <c r="N162" s="38" t="str">
        <f t="shared" si="26"/>
        <v/>
      </c>
      <c r="O162" s="24" t="str">
        <f t="shared" si="27"/>
        <v xml:space="preserve"> </v>
      </c>
    </row>
    <row r="163" spans="1:15" x14ac:dyDescent="0.15">
      <c r="A163" s="6">
        <v>156</v>
      </c>
      <c r="B163" s="13"/>
      <c r="C163" s="13"/>
      <c r="D163" s="26"/>
      <c r="E163" s="27" t="s">
        <v>5</v>
      </c>
      <c r="F163" s="28" t="str">
        <f t="shared" si="20"/>
        <v xml:space="preserve"> </v>
      </c>
      <c r="G163" s="28" t="str">
        <f t="shared" si="21"/>
        <v xml:space="preserve"> </v>
      </c>
      <c r="H163" s="28" t="str">
        <f t="shared" si="22"/>
        <v xml:space="preserve"> </v>
      </c>
      <c r="I163" s="27"/>
      <c r="J163" s="28" t="b">
        <f t="shared" si="23"/>
        <v>0</v>
      </c>
      <c r="K163" s="28" t="b">
        <f t="shared" si="24"/>
        <v>0</v>
      </c>
      <c r="L163" s="27"/>
      <c r="M163" s="37" t="str">
        <f t="shared" si="25"/>
        <v xml:space="preserve"> </v>
      </c>
      <c r="N163" s="38" t="str">
        <f t="shared" si="26"/>
        <v/>
      </c>
      <c r="O163" s="24" t="str">
        <f t="shared" si="27"/>
        <v xml:space="preserve"> </v>
      </c>
    </row>
    <row r="164" spans="1:15" x14ac:dyDescent="0.15">
      <c r="A164" s="6">
        <v>157</v>
      </c>
      <c r="B164" s="13"/>
      <c r="C164" s="13"/>
      <c r="D164" s="26"/>
      <c r="E164" s="27" t="s">
        <v>5</v>
      </c>
      <c r="F164" s="28" t="str">
        <f t="shared" si="20"/>
        <v xml:space="preserve"> </v>
      </c>
      <c r="G164" s="28" t="str">
        <f t="shared" si="21"/>
        <v xml:space="preserve"> </v>
      </c>
      <c r="H164" s="28" t="str">
        <f t="shared" si="22"/>
        <v xml:space="preserve"> </v>
      </c>
      <c r="I164" s="27"/>
      <c r="J164" s="28" t="b">
        <f t="shared" si="23"/>
        <v>0</v>
      </c>
      <c r="K164" s="28" t="b">
        <f t="shared" si="24"/>
        <v>0</v>
      </c>
      <c r="L164" s="27"/>
      <c r="M164" s="37" t="str">
        <f t="shared" si="25"/>
        <v xml:space="preserve"> </v>
      </c>
      <c r="N164" s="38" t="str">
        <f t="shared" si="26"/>
        <v/>
      </c>
      <c r="O164" s="24" t="str">
        <f t="shared" si="27"/>
        <v xml:space="preserve"> </v>
      </c>
    </row>
    <row r="165" spans="1:15" x14ac:dyDescent="0.15">
      <c r="A165" s="6">
        <v>158</v>
      </c>
      <c r="B165" s="13"/>
      <c r="C165" s="13"/>
      <c r="D165" s="26"/>
      <c r="E165" s="27" t="s">
        <v>5</v>
      </c>
      <c r="F165" s="28" t="str">
        <f t="shared" si="20"/>
        <v xml:space="preserve"> </v>
      </c>
      <c r="G165" s="28" t="str">
        <f t="shared" si="21"/>
        <v xml:space="preserve"> </v>
      </c>
      <c r="H165" s="28" t="str">
        <f t="shared" si="22"/>
        <v xml:space="preserve"> </v>
      </c>
      <c r="I165" s="27"/>
      <c r="J165" s="28" t="b">
        <f t="shared" si="23"/>
        <v>0</v>
      </c>
      <c r="K165" s="28" t="b">
        <f t="shared" si="24"/>
        <v>0</v>
      </c>
      <c r="L165" s="27"/>
      <c r="M165" s="37" t="str">
        <f t="shared" si="25"/>
        <v xml:space="preserve"> </v>
      </c>
      <c r="N165" s="38" t="str">
        <f t="shared" si="26"/>
        <v/>
      </c>
      <c r="O165" s="24" t="str">
        <f t="shared" si="27"/>
        <v xml:space="preserve"> </v>
      </c>
    </row>
    <row r="166" spans="1:15" x14ac:dyDescent="0.15">
      <c r="A166" s="6">
        <v>159</v>
      </c>
      <c r="B166" s="13"/>
      <c r="C166" s="13"/>
      <c r="D166" s="26"/>
      <c r="E166" s="27" t="s">
        <v>5</v>
      </c>
      <c r="F166" s="28" t="str">
        <f t="shared" si="20"/>
        <v xml:space="preserve"> </v>
      </c>
      <c r="G166" s="28" t="str">
        <f t="shared" si="21"/>
        <v xml:space="preserve"> </v>
      </c>
      <c r="H166" s="28" t="str">
        <f t="shared" si="22"/>
        <v xml:space="preserve"> </v>
      </c>
      <c r="I166" s="27"/>
      <c r="J166" s="28" t="b">
        <f t="shared" si="23"/>
        <v>0</v>
      </c>
      <c r="K166" s="28" t="b">
        <f t="shared" si="24"/>
        <v>0</v>
      </c>
      <c r="L166" s="27"/>
      <c r="M166" s="37" t="str">
        <f t="shared" si="25"/>
        <v xml:space="preserve"> </v>
      </c>
      <c r="N166" s="38" t="str">
        <f t="shared" si="26"/>
        <v/>
      </c>
      <c r="O166" s="24" t="str">
        <f t="shared" si="27"/>
        <v xml:space="preserve"> </v>
      </c>
    </row>
    <row r="167" spans="1:15" x14ac:dyDescent="0.15">
      <c r="A167" s="6">
        <v>160</v>
      </c>
      <c r="B167" s="13"/>
      <c r="C167" s="13"/>
      <c r="D167" s="26"/>
      <c r="E167" s="27" t="s">
        <v>5</v>
      </c>
      <c r="F167" s="28" t="str">
        <f t="shared" si="20"/>
        <v xml:space="preserve"> </v>
      </c>
      <c r="G167" s="28" t="str">
        <f t="shared" si="21"/>
        <v xml:space="preserve"> </v>
      </c>
      <c r="H167" s="28" t="str">
        <f t="shared" si="22"/>
        <v xml:space="preserve"> </v>
      </c>
      <c r="I167" s="27"/>
      <c r="J167" s="28" t="b">
        <f t="shared" si="23"/>
        <v>0</v>
      </c>
      <c r="K167" s="28" t="b">
        <f t="shared" si="24"/>
        <v>0</v>
      </c>
      <c r="L167" s="27"/>
      <c r="M167" s="37" t="str">
        <f t="shared" si="25"/>
        <v xml:space="preserve"> </v>
      </c>
      <c r="N167" s="38" t="str">
        <f t="shared" si="26"/>
        <v/>
      </c>
      <c r="O167" s="24" t="str">
        <f t="shared" si="27"/>
        <v xml:space="preserve"> </v>
      </c>
    </row>
    <row r="168" spans="1:15" x14ac:dyDescent="0.15">
      <c r="A168" s="6">
        <v>161</v>
      </c>
      <c r="B168" s="13"/>
      <c r="C168" s="13"/>
      <c r="D168" s="26"/>
      <c r="E168" s="27" t="s">
        <v>5</v>
      </c>
      <c r="F168" s="28" t="str">
        <f t="shared" si="20"/>
        <v xml:space="preserve"> </v>
      </c>
      <c r="G168" s="28" t="str">
        <f t="shared" si="21"/>
        <v xml:space="preserve"> </v>
      </c>
      <c r="H168" s="28" t="str">
        <f t="shared" si="22"/>
        <v xml:space="preserve"> </v>
      </c>
      <c r="I168" s="27"/>
      <c r="J168" s="28" t="b">
        <f t="shared" si="23"/>
        <v>0</v>
      </c>
      <c r="K168" s="28" t="b">
        <f t="shared" si="24"/>
        <v>0</v>
      </c>
      <c r="L168" s="27"/>
      <c r="M168" s="37" t="str">
        <f t="shared" si="25"/>
        <v xml:space="preserve"> </v>
      </c>
      <c r="N168" s="38" t="str">
        <f t="shared" si="26"/>
        <v/>
      </c>
      <c r="O168" s="24" t="str">
        <f t="shared" si="27"/>
        <v xml:space="preserve"> </v>
      </c>
    </row>
    <row r="169" spans="1:15" x14ac:dyDescent="0.15">
      <c r="A169" s="6">
        <v>162</v>
      </c>
      <c r="B169" s="13"/>
      <c r="C169" s="13"/>
      <c r="D169" s="26"/>
      <c r="E169" s="27" t="s">
        <v>5</v>
      </c>
      <c r="F169" s="28" t="str">
        <f t="shared" si="20"/>
        <v xml:space="preserve"> </v>
      </c>
      <c r="G169" s="28" t="str">
        <f t="shared" si="21"/>
        <v xml:space="preserve"> </v>
      </c>
      <c r="H169" s="28" t="str">
        <f t="shared" si="22"/>
        <v xml:space="preserve"> </v>
      </c>
      <c r="I169" s="27"/>
      <c r="J169" s="28" t="b">
        <f t="shared" si="23"/>
        <v>0</v>
      </c>
      <c r="K169" s="28" t="b">
        <f t="shared" si="24"/>
        <v>0</v>
      </c>
      <c r="L169" s="27"/>
      <c r="M169" s="37" t="str">
        <f t="shared" si="25"/>
        <v xml:space="preserve"> </v>
      </c>
      <c r="N169" s="38" t="str">
        <f t="shared" si="26"/>
        <v/>
      </c>
      <c r="O169" s="24" t="str">
        <f t="shared" si="27"/>
        <v xml:space="preserve"> </v>
      </c>
    </row>
    <row r="170" spans="1:15" x14ac:dyDescent="0.15">
      <c r="A170" s="6">
        <v>163</v>
      </c>
      <c r="B170" s="13"/>
      <c r="C170" s="13"/>
      <c r="D170" s="26"/>
      <c r="E170" s="27" t="s">
        <v>5</v>
      </c>
      <c r="F170" s="28" t="str">
        <f t="shared" si="20"/>
        <v xml:space="preserve"> </v>
      </c>
      <c r="G170" s="28" t="str">
        <f t="shared" si="21"/>
        <v xml:space="preserve"> </v>
      </c>
      <c r="H170" s="28" t="str">
        <f t="shared" si="22"/>
        <v xml:space="preserve"> </v>
      </c>
      <c r="I170" s="27"/>
      <c r="J170" s="28" t="b">
        <f t="shared" si="23"/>
        <v>0</v>
      </c>
      <c r="K170" s="28" t="b">
        <f t="shared" si="24"/>
        <v>0</v>
      </c>
      <c r="L170" s="27"/>
      <c r="M170" s="37" t="str">
        <f t="shared" si="25"/>
        <v xml:space="preserve"> </v>
      </c>
      <c r="N170" s="38" t="str">
        <f t="shared" si="26"/>
        <v/>
      </c>
      <c r="O170" s="24" t="str">
        <f t="shared" si="27"/>
        <v xml:space="preserve"> </v>
      </c>
    </row>
    <row r="171" spans="1:15" x14ac:dyDescent="0.15">
      <c r="A171" s="6">
        <v>164</v>
      </c>
      <c r="B171" s="13"/>
      <c r="C171" s="13"/>
      <c r="D171" s="26"/>
      <c r="E171" s="27" t="s">
        <v>5</v>
      </c>
      <c r="F171" s="28" t="str">
        <f t="shared" si="20"/>
        <v xml:space="preserve"> </v>
      </c>
      <c r="G171" s="28" t="str">
        <f t="shared" si="21"/>
        <v xml:space="preserve"> </v>
      </c>
      <c r="H171" s="28" t="str">
        <f t="shared" si="22"/>
        <v xml:space="preserve"> </v>
      </c>
      <c r="I171" s="27"/>
      <c r="J171" s="28" t="b">
        <f t="shared" si="23"/>
        <v>0</v>
      </c>
      <c r="K171" s="28" t="b">
        <f t="shared" si="24"/>
        <v>0</v>
      </c>
      <c r="L171" s="27"/>
      <c r="M171" s="37" t="str">
        <f t="shared" si="25"/>
        <v xml:space="preserve"> </v>
      </c>
      <c r="N171" s="38" t="str">
        <f t="shared" si="26"/>
        <v/>
      </c>
      <c r="O171" s="24" t="str">
        <f t="shared" si="27"/>
        <v xml:space="preserve"> </v>
      </c>
    </row>
    <row r="172" spans="1:15" x14ac:dyDescent="0.15">
      <c r="A172" s="6">
        <v>165</v>
      </c>
      <c r="B172" s="13"/>
      <c r="C172" s="13"/>
      <c r="D172" s="26"/>
      <c r="E172" s="27" t="s">
        <v>5</v>
      </c>
      <c r="F172" s="28" t="str">
        <f t="shared" si="20"/>
        <v xml:space="preserve"> </v>
      </c>
      <c r="G172" s="28" t="str">
        <f t="shared" si="21"/>
        <v xml:space="preserve"> </v>
      </c>
      <c r="H172" s="28" t="str">
        <f t="shared" si="22"/>
        <v xml:space="preserve"> </v>
      </c>
      <c r="I172" s="27"/>
      <c r="J172" s="28" t="b">
        <f t="shared" si="23"/>
        <v>0</v>
      </c>
      <c r="K172" s="28" t="b">
        <f t="shared" si="24"/>
        <v>0</v>
      </c>
      <c r="L172" s="27"/>
      <c r="M172" s="37" t="str">
        <f t="shared" si="25"/>
        <v xml:space="preserve"> </v>
      </c>
      <c r="N172" s="38" t="str">
        <f t="shared" si="26"/>
        <v/>
      </c>
      <c r="O172" s="24" t="str">
        <f t="shared" si="27"/>
        <v xml:space="preserve"> </v>
      </c>
    </row>
    <row r="173" spans="1:15" x14ac:dyDescent="0.15">
      <c r="A173" s="6">
        <v>166</v>
      </c>
      <c r="B173" s="13"/>
      <c r="C173" s="13"/>
      <c r="D173" s="26"/>
      <c r="E173" s="27" t="s">
        <v>5</v>
      </c>
      <c r="F173" s="28" t="str">
        <f t="shared" si="20"/>
        <v xml:space="preserve"> </v>
      </c>
      <c r="G173" s="28" t="str">
        <f t="shared" si="21"/>
        <v xml:space="preserve"> </v>
      </c>
      <c r="H173" s="28" t="str">
        <f t="shared" si="22"/>
        <v xml:space="preserve"> </v>
      </c>
      <c r="I173" s="27"/>
      <c r="J173" s="28" t="b">
        <f t="shared" si="23"/>
        <v>0</v>
      </c>
      <c r="K173" s="28" t="b">
        <f t="shared" si="24"/>
        <v>0</v>
      </c>
      <c r="L173" s="27"/>
      <c r="M173" s="37" t="str">
        <f t="shared" si="25"/>
        <v xml:space="preserve"> </v>
      </c>
      <c r="N173" s="38" t="str">
        <f t="shared" si="26"/>
        <v/>
      </c>
      <c r="O173" s="24" t="str">
        <f t="shared" si="27"/>
        <v xml:space="preserve"> </v>
      </c>
    </row>
    <row r="174" spans="1:15" x14ac:dyDescent="0.15">
      <c r="A174" s="6">
        <v>167</v>
      </c>
      <c r="B174" s="13"/>
      <c r="C174" s="13"/>
      <c r="D174" s="26"/>
      <c r="E174" s="27" t="s">
        <v>5</v>
      </c>
      <c r="F174" s="28" t="str">
        <f t="shared" si="20"/>
        <v xml:space="preserve"> </v>
      </c>
      <c r="G174" s="28" t="str">
        <f t="shared" si="21"/>
        <v xml:space="preserve"> </v>
      </c>
      <c r="H174" s="28" t="str">
        <f t="shared" si="22"/>
        <v xml:space="preserve"> </v>
      </c>
      <c r="I174" s="27"/>
      <c r="J174" s="28" t="b">
        <f t="shared" si="23"/>
        <v>0</v>
      </c>
      <c r="K174" s="28" t="b">
        <f t="shared" si="24"/>
        <v>0</v>
      </c>
      <c r="L174" s="27"/>
      <c r="M174" s="37" t="str">
        <f t="shared" si="25"/>
        <v xml:space="preserve"> </v>
      </c>
      <c r="N174" s="38" t="str">
        <f t="shared" si="26"/>
        <v/>
      </c>
      <c r="O174" s="24" t="str">
        <f t="shared" si="27"/>
        <v xml:space="preserve"> </v>
      </c>
    </row>
    <row r="175" spans="1:15" x14ac:dyDescent="0.15">
      <c r="A175" s="6">
        <v>168</v>
      </c>
      <c r="B175" s="13"/>
      <c r="C175" s="13"/>
      <c r="D175" s="26"/>
      <c r="E175" s="27" t="s">
        <v>5</v>
      </c>
      <c r="F175" s="28" t="str">
        <f t="shared" si="20"/>
        <v xml:space="preserve"> </v>
      </c>
      <c r="G175" s="28" t="str">
        <f t="shared" si="21"/>
        <v xml:space="preserve"> </v>
      </c>
      <c r="H175" s="28" t="str">
        <f t="shared" si="22"/>
        <v xml:space="preserve"> </v>
      </c>
      <c r="I175" s="27"/>
      <c r="J175" s="28" t="b">
        <f t="shared" si="23"/>
        <v>0</v>
      </c>
      <c r="K175" s="28" t="b">
        <f t="shared" si="24"/>
        <v>0</v>
      </c>
      <c r="L175" s="27"/>
      <c r="M175" s="37" t="str">
        <f t="shared" si="25"/>
        <v xml:space="preserve"> </v>
      </c>
      <c r="N175" s="38" t="str">
        <f t="shared" si="26"/>
        <v/>
      </c>
      <c r="O175" s="24" t="str">
        <f t="shared" si="27"/>
        <v xml:space="preserve"> </v>
      </c>
    </row>
    <row r="176" spans="1:15" x14ac:dyDescent="0.15">
      <c r="A176" s="6">
        <v>169</v>
      </c>
      <c r="B176" s="13"/>
      <c r="C176" s="13"/>
      <c r="D176" s="26"/>
      <c r="E176" s="27" t="s">
        <v>5</v>
      </c>
      <c r="F176" s="28" t="str">
        <f t="shared" si="20"/>
        <v xml:space="preserve"> </v>
      </c>
      <c r="G176" s="28" t="str">
        <f t="shared" si="21"/>
        <v xml:space="preserve"> </v>
      </c>
      <c r="H176" s="28" t="str">
        <f t="shared" si="22"/>
        <v xml:space="preserve"> </v>
      </c>
      <c r="I176" s="27"/>
      <c r="J176" s="28" t="b">
        <f t="shared" si="23"/>
        <v>0</v>
      </c>
      <c r="K176" s="28" t="b">
        <f t="shared" si="24"/>
        <v>0</v>
      </c>
      <c r="L176" s="27"/>
      <c r="M176" s="37" t="str">
        <f t="shared" si="25"/>
        <v xml:space="preserve"> </v>
      </c>
      <c r="N176" s="38" t="str">
        <f t="shared" si="26"/>
        <v/>
      </c>
      <c r="O176" s="24" t="str">
        <f t="shared" si="27"/>
        <v xml:space="preserve"> </v>
      </c>
    </row>
    <row r="177" spans="1:15" x14ac:dyDescent="0.15">
      <c r="A177" s="6">
        <v>170</v>
      </c>
      <c r="B177" s="13"/>
      <c r="C177" s="13"/>
      <c r="D177" s="26"/>
      <c r="E177" s="27" t="s">
        <v>5</v>
      </c>
      <c r="F177" s="28" t="str">
        <f t="shared" si="20"/>
        <v xml:space="preserve"> </v>
      </c>
      <c r="G177" s="28" t="str">
        <f t="shared" si="21"/>
        <v xml:space="preserve"> </v>
      </c>
      <c r="H177" s="28" t="str">
        <f t="shared" si="22"/>
        <v xml:space="preserve"> </v>
      </c>
      <c r="I177" s="27"/>
      <c r="J177" s="28" t="b">
        <f t="shared" si="23"/>
        <v>0</v>
      </c>
      <c r="K177" s="28" t="b">
        <f t="shared" si="24"/>
        <v>0</v>
      </c>
      <c r="L177" s="27"/>
      <c r="M177" s="37" t="str">
        <f t="shared" si="25"/>
        <v xml:space="preserve"> </v>
      </c>
      <c r="N177" s="38" t="str">
        <f t="shared" si="26"/>
        <v/>
      </c>
      <c r="O177" s="24" t="str">
        <f t="shared" si="27"/>
        <v xml:space="preserve"> </v>
      </c>
    </row>
    <row r="178" spans="1:15" x14ac:dyDescent="0.15">
      <c r="A178" s="6">
        <v>171</v>
      </c>
      <c r="B178" s="13"/>
      <c r="C178" s="13"/>
      <c r="D178" s="26"/>
      <c r="E178" s="27" t="s">
        <v>5</v>
      </c>
      <c r="F178" s="28" t="str">
        <f t="shared" si="20"/>
        <v xml:space="preserve"> </v>
      </c>
      <c r="G178" s="28" t="str">
        <f t="shared" si="21"/>
        <v xml:space="preserve"> </v>
      </c>
      <c r="H178" s="28" t="str">
        <f t="shared" si="22"/>
        <v xml:space="preserve"> </v>
      </c>
      <c r="I178" s="27"/>
      <c r="J178" s="28" t="b">
        <f t="shared" si="23"/>
        <v>0</v>
      </c>
      <c r="K178" s="28" t="b">
        <f t="shared" si="24"/>
        <v>0</v>
      </c>
      <c r="L178" s="27"/>
      <c r="M178" s="37" t="str">
        <f t="shared" si="25"/>
        <v xml:space="preserve"> </v>
      </c>
      <c r="N178" s="38" t="str">
        <f t="shared" si="26"/>
        <v/>
      </c>
      <c r="O178" s="24" t="str">
        <f t="shared" si="27"/>
        <v xml:space="preserve"> </v>
      </c>
    </row>
    <row r="179" spans="1:15" x14ac:dyDescent="0.15">
      <c r="A179" s="6">
        <v>172</v>
      </c>
      <c r="B179" s="13"/>
      <c r="C179" s="13"/>
      <c r="D179" s="26"/>
      <c r="E179" s="27" t="s">
        <v>5</v>
      </c>
      <c r="F179" s="28" t="str">
        <f t="shared" si="20"/>
        <v xml:space="preserve"> </v>
      </c>
      <c r="G179" s="28" t="str">
        <f t="shared" si="21"/>
        <v xml:space="preserve"> </v>
      </c>
      <c r="H179" s="28" t="str">
        <f t="shared" si="22"/>
        <v xml:space="preserve"> </v>
      </c>
      <c r="I179" s="27"/>
      <c r="J179" s="28" t="b">
        <f t="shared" si="23"/>
        <v>0</v>
      </c>
      <c r="K179" s="28" t="b">
        <f t="shared" si="24"/>
        <v>0</v>
      </c>
      <c r="L179" s="27"/>
      <c r="M179" s="37" t="str">
        <f t="shared" si="25"/>
        <v xml:space="preserve"> </v>
      </c>
      <c r="N179" s="38" t="str">
        <f t="shared" si="26"/>
        <v/>
      </c>
      <c r="O179" s="24" t="str">
        <f t="shared" si="27"/>
        <v xml:space="preserve"> </v>
      </c>
    </row>
    <row r="180" spans="1:15" x14ac:dyDescent="0.15">
      <c r="A180" s="6">
        <v>173</v>
      </c>
      <c r="B180" s="13"/>
      <c r="C180" s="13"/>
      <c r="D180" s="26"/>
      <c r="E180" s="27" t="s">
        <v>5</v>
      </c>
      <c r="F180" s="28" t="str">
        <f t="shared" si="20"/>
        <v xml:space="preserve"> </v>
      </c>
      <c r="G180" s="28" t="str">
        <f t="shared" si="21"/>
        <v xml:space="preserve"> </v>
      </c>
      <c r="H180" s="28" t="str">
        <f t="shared" si="22"/>
        <v xml:space="preserve"> </v>
      </c>
      <c r="I180" s="27"/>
      <c r="J180" s="28" t="b">
        <f t="shared" si="23"/>
        <v>0</v>
      </c>
      <c r="K180" s="28" t="b">
        <f t="shared" si="24"/>
        <v>0</v>
      </c>
      <c r="L180" s="27"/>
      <c r="M180" s="37" t="str">
        <f t="shared" si="25"/>
        <v xml:space="preserve"> </v>
      </c>
      <c r="N180" s="38" t="str">
        <f t="shared" si="26"/>
        <v/>
      </c>
      <c r="O180" s="24" t="str">
        <f t="shared" si="27"/>
        <v xml:space="preserve"> </v>
      </c>
    </row>
    <row r="181" spans="1:15" x14ac:dyDescent="0.15">
      <c r="A181" s="6">
        <v>174</v>
      </c>
      <c r="B181" s="13"/>
      <c r="C181" s="13"/>
      <c r="D181" s="26"/>
      <c r="E181" s="27" t="s">
        <v>5</v>
      </c>
      <c r="F181" s="28" t="str">
        <f t="shared" si="20"/>
        <v xml:space="preserve"> </v>
      </c>
      <c r="G181" s="28" t="str">
        <f t="shared" si="21"/>
        <v xml:space="preserve"> </v>
      </c>
      <c r="H181" s="28" t="str">
        <f t="shared" si="22"/>
        <v xml:space="preserve"> </v>
      </c>
      <c r="I181" s="27"/>
      <c r="J181" s="28" t="b">
        <f t="shared" si="23"/>
        <v>0</v>
      </c>
      <c r="K181" s="28" t="b">
        <f t="shared" si="24"/>
        <v>0</v>
      </c>
      <c r="L181" s="27"/>
      <c r="M181" s="37" t="str">
        <f t="shared" si="25"/>
        <v xml:space="preserve"> </v>
      </c>
      <c r="N181" s="38" t="str">
        <f t="shared" si="26"/>
        <v/>
      </c>
      <c r="O181" s="24" t="str">
        <f t="shared" si="27"/>
        <v xml:space="preserve"> </v>
      </c>
    </row>
    <row r="182" spans="1:15" x14ac:dyDescent="0.15">
      <c r="A182" s="6">
        <v>175</v>
      </c>
      <c r="B182" s="13"/>
      <c r="C182" s="13"/>
      <c r="D182" s="26"/>
      <c r="E182" s="27" t="s">
        <v>5</v>
      </c>
      <c r="F182" s="28" t="str">
        <f t="shared" si="20"/>
        <v xml:space="preserve"> </v>
      </c>
      <c r="G182" s="28" t="str">
        <f t="shared" si="21"/>
        <v xml:space="preserve"> </v>
      </c>
      <c r="H182" s="28" t="str">
        <f t="shared" si="22"/>
        <v xml:space="preserve"> </v>
      </c>
      <c r="I182" s="27"/>
      <c r="J182" s="28" t="b">
        <f t="shared" si="23"/>
        <v>0</v>
      </c>
      <c r="K182" s="28" t="b">
        <f t="shared" si="24"/>
        <v>0</v>
      </c>
      <c r="L182" s="27"/>
      <c r="M182" s="37" t="str">
        <f t="shared" si="25"/>
        <v xml:space="preserve"> </v>
      </c>
      <c r="N182" s="38" t="str">
        <f t="shared" si="26"/>
        <v/>
      </c>
      <c r="O182" s="24" t="str">
        <f t="shared" si="27"/>
        <v xml:space="preserve"> </v>
      </c>
    </row>
    <row r="183" spans="1:15" x14ac:dyDescent="0.15">
      <c r="A183" s="6">
        <v>176</v>
      </c>
      <c r="B183" s="13"/>
      <c r="C183" s="13"/>
      <c r="D183" s="26"/>
      <c r="E183" s="27" t="s">
        <v>5</v>
      </c>
      <c r="F183" s="28" t="str">
        <f t="shared" si="20"/>
        <v xml:space="preserve"> </v>
      </c>
      <c r="G183" s="28" t="str">
        <f t="shared" si="21"/>
        <v xml:space="preserve"> </v>
      </c>
      <c r="H183" s="28" t="str">
        <f t="shared" si="22"/>
        <v xml:space="preserve"> </v>
      </c>
      <c r="I183" s="27"/>
      <c r="J183" s="28" t="b">
        <f t="shared" si="23"/>
        <v>0</v>
      </c>
      <c r="K183" s="28" t="b">
        <f t="shared" si="24"/>
        <v>0</v>
      </c>
      <c r="L183" s="27"/>
      <c r="M183" s="37" t="str">
        <f t="shared" si="25"/>
        <v xml:space="preserve"> </v>
      </c>
      <c r="N183" s="38" t="str">
        <f t="shared" si="26"/>
        <v/>
      </c>
      <c r="O183" s="24" t="str">
        <f t="shared" si="27"/>
        <v xml:space="preserve"> </v>
      </c>
    </row>
    <row r="184" spans="1:15" x14ac:dyDescent="0.15">
      <c r="A184" s="6">
        <v>177</v>
      </c>
      <c r="B184" s="13"/>
      <c r="C184" s="13"/>
      <c r="D184" s="26"/>
      <c r="E184" s="27" t="s">
        <v>5</v>
      </c>
      <c r="F184" s="28" t="str">
        <f t="shared" si="20"/>
        <v xml:space="preserve"> </v>
      </c>
      <c r="G184" s="28" t="str">
        <f t="shared" si="21"/>
        <v xml:space="preserve"> </v>
      </c>
      <c r="H184" s="28" t="str">
        <f t="shared" si="22"/>
        <v xml:space="preserve"> </v>
      </c>
      <c r="I184" s="27"/>
      <c r="J184" s="28" t="b">
        <f t="shared" si="23"/>
        <v>0</v>
      </c>
      <c r="K184" s="28" t="b">
        <f t="shared" si="24"/>
        <v>0</v>
      </c>
      <c r="L184" s="27"/>
      <c r="M184" s="37" t="str">
        <f t="shared" si="25"/>
        <v xml:space="preserve"> </v>
      </c>
      <c r="N184" s="38" t="str">
        <f t="shared" si="26"/>
        <v/>
      </c>
      <c r="O184" s="24" t="str">
        <f t="shared" si="27"/>
        <v xml:space="preserve"> </v>
      </c>
    </row>
    <row r="185" spans="1:15" x14ac:dyDescent="0.15">
      <c r="A185" s="6">
        <v>178</v>
      </c>
      <c r="B185" s="13"/>
      <c r="C185" s="13"/>
      <c r="D185" s="26"/>
      <c r="E185" s="27" t="s">
        <v>5</v>
      </c>
      <c r="F185" s="28" t="str">
        <f t="shared" si="20"/>
        <v xml:space="preserve"> </v>
      </c>
      <c r="G185" s="28" t="str">
        <f t="shared" si="21"/>
        <v xml:space="preserve"> </v>
      </c>
      <c r="H185" s="28" t="str">
        <f t="shared" si="22"/>
        <v xml:space="preserve"> </v>
      </c>
      <c r="I185" s="27"/>
      <c r="J185" s="28" t="b">
        <f t="shared" si="23"/>
        <v>0</v>
      </c>
      <c r="K185" s="28" t="b">
        <f t="shared" si="24"/>
        <v>0</v>
      </c>
      <c r="L185" s="27"/>
      <c r="M185" s="37" t="str">
        <f t="shared" si="25"/>
        <v xml:space="preserve"> </v>
      </c>
      <c r="N185" s="38" t="str">
        <f t="shared" si="26"/>
        <v/>
      </c>
      <c r="O185" s="24" t="str">
        <f t="shared" si="27"/>
        <v xml:space="preserve"> </v>
      </c>
    </row>
    <row r="186" spans="1:15" x14ac:dyDescent="0.15">
      <c r="A186" s="6">
        <v>179</v>
      </c>
      <c r="B186" s="13"/>
      <c r="C186" s="13"/>
      <c r="D186" s="26"/>
      <c r="E186" s="27" t="s">
        <v>5</v>
      </c>
      <c r="F186" s="28" t="str">
        <f t="shared" si="20"/>
        <v xml:space="preserve"> </v>
      </c>
      <c r="G186" s="28" t="str">
        <f t="shared" si="21"/>
        <v xml:space="preserve"> </v>
      </c>
      <c r="H186" s="28" t="str">
        <f t="shared" si="22"/>
        <v xml:space="preserve"> </v>
      </c>
      <c r="I186" s="27"/>
      <c r="J186" s="28" t="b">
        <f t="shared" si="23"/>
        <v>0</v>
      </c>
      <c r="K186" s="28" t="b">
        <f t="shared" si="24"/>
        <v>0</v>
      </c>
      <c r="L186" s="27"/>
      <c r="M186" s="37" t="str">
        <f t="shared" si="25"/>
        <v xml:space="preserve"> </v>
      </c>
      <c r="N186" s="38" t="str">
        <f t="shared" si="26"/>
        <v/>
      </c>
      <c r="O186" s="24" t="str">
        <f t="shared" si="27"/>
        <v xml:space="preserve"> </v>
      </c>
    </row>
    <row r="187" spans="1:15" x14ac:dyDescent="0.15">
      <c r="A187" s="6">
        <v>180</v>
      </c>
      <c r="B187" s="13"/>
      <c r="C187" s="13"/>
      <c r="D187" s="26"/>
      <c r="E187" s="27" t="s">
        <v>5</v>
      </c>
      <c r="F187" s="28" t="str">
        <f t="shared" si="20"/>
        <v xml:space="preserve"> </v>
      </c>
      <c r="G187" s="28" t="str">
        <f t="shared" si="21"/>
        <v xml:space="preserve"> </v>
      </c>
      <c r="H187" s="28" t="str">
        <f t="shared" si="22"/>
        <v xml:space="preserve"> </v>
      </c>
      <c r="I187" s="27"/>
      <c r="J187" s="28" t="b">
        <f t="shared" si="23"/>
        <v>0</v>
      </c>
      <c r="K187" s="28" t="b">
        <f t="shared" si="24"/>
        <v>0</v>
      </c>
      <c r="L187" s="27"/>
      <c r="M187" s="37" t="str">
        <f t="shared" si="25"/>
        <v xml:space="preserve"> </v>
      </c>
      <c r="N187" s="38" t="str">
        <f t="shared" si="26"/>
        <v/>
      </c>
      <c r="O187" s="24" t="str">
        <f t="shared" si="27"/>
        <v xml:space="preserve"> </v>
      </c>
    </row>
    <row r="188" spans="1:15" x14ac:dyDescent="0.15">
      <c r="A188" s="6">
        <v>181</v>
      </c>
      <c r="B188" s="13"/>
      <c r="C188" s="13"/>
      <c r="D188" s="26"/>
      <c r="E188" s="27" t="s">
        <v>5</v>
      </c>
      <c r="F188" s="28" t="str">
        <f t="shared" si="20"/>
        <v xml:space="preserve"> </v>
      </c>
      <c r="G188" s="28" t="str">
        <f t="shared" si="21"/>
        <v xml:space="preserve"> </v>
      </c>
      <c r="H188" s="28" t="str">
        <f t="shared" si="22"/>
        <v xml:space="preserve"> </v>
      </c>
      <c r="I188" s="27"/>
      <c r="J188" s="28" t="b">
        <f t="shared" si="23"/>
        <v>0</v>
      </c>
      <c r="K188" s="28" t="b">
        <f t="shared" si="24"/>
        <v>0</v>
      </c>
      <c r="L188" s="27"/>
      <c r="M188" s="37" t="str">
        <f t="shared" si="25"/>
        <v xml:space="preserve"> </v>
      </c>
      <c r="N188" s="38" t="str">
        <f t="shared" si="26"/>
        <v/>
      </c>
      <c r="O188" s="24" t="str">
        <f t="shared" si="27"/>
        <v xml:space="preserve"> </v>
      </c>
    </row>
    <row r="189" spans="1:15" x14ac:dyDescent="0.15">
      <c r="A189" s="6">
        <v>182</v>
      </c>
      <c r="B189" s="13"/>
      <c r="C189" s="13"/>
      <c r="D189" s="26"/>
      <c r="E189" s="27" t="s">
        <v>5</v>
      </c>
      <c r="F189" s="28" t="str">
        <f t="shared" si="20"/>
        <v xml:space="preserve"> </v>
      </c>
      <c r="G189" s="28" t="str">
        <f t="shared" si="21"/>
        <v xml:space="preserve"> </v>
      </c>
      <c r="H189" s="28" t="str">
        <f t="shared" si="22"/>
        <v xml:space="preserve"> </v>
      </c>
      <c r="I189" s="27"/>
      <c r="J189" s="28" t="b">
        <f t="shared" si="23"/>
        <v>0</v>
      </c>
      <c r="K189" s="28" t="b">
        <f t="shared" si="24"/>
        <v>0</v>
      </c>
      <c r="L189" s="27"/>
      <c r="M189" s="37" t="str">
        <f t="shared" si="25"/>
        <v xml:space="preserve"> </v>
      </c>
      <c r="N189" s="38" t="str">
        <f t="shared" si="26"/>
        <v/>
      </c>
      <c r="O189" s="24" t="str">
        <f t="shared" si="27"/>
        <v xml:space="preserve"> </v>
      </c>
    </row>
    <row r="190" spans="1:15" x14ac:dyDescent="0.15">
      <c r="A190" s="6">
        <v>183</v>
      </c>
      <c r="B190" s="13"/>
      <c r="C190" s="13"/>
      <c r="D190" s="26"/>
      <c r="E190" s="27" t="s">
        <v>5</v>
      </c>
      <c r="F190" s="28" t="str">
        <f t="shared" si="20"/>
        <v xml:space="preserve"> </v>
      </c>
      <c r="G190" s="28" t="str">
        <f t="shared" si="21"/>
        <v xml:space="preserve"> </v>
      </c>
      <c r="H190" s="28" t="str">
        <f t="shared" si="22"/>
        <v xml:space="preserve"> </v>
      </c>
      <c r="I190" s="27"/>
      <c r="J190" s="28" t="b">
        <f t="shared" si="23"/>
        <v>0</v>
      </c>
      <c r="K190" s="28" t="b">
        <f t="shared" si="24"/>
        <v>0</v>
      </c>
      <c r="L190" s="27"/>
      <c r="M190" s="37" t="str">
        <f t="shared" si="25"/>
        <v xml:space="preserve"> </v>
      </c>
      <c r="N190" s="38" t="str">
        <f t="shared" si="26"/>
        <v/>
      </c>
      <c r="O190" s="24" t="str">
        <f t="shared" si="27"/>
        <v xml:space="preserve"> </v>
      </c>
    </row>
    <row r="191" spans="1:15" x14ac:dyDescent="0.15">
      <c r="A191" s="6">
        <v>184</v>
      </c>
      <c r="B191" s="13"/>
      <c r="C191" s="13"/>
      <c r="D191" s="26"/>
      <c r="E191" s="27" t="s">
        <v>5</v>
      </c>
      <c r="F191" s="28" t="str">
        <f t="shared" si="20"/>
        <v xml:space="preserve"> </v>
      </c>
      <c r="G191" s="28" t="str">
        <f t="shared" si="21"/>
        <v xml:space="preserve"> </v>
      </c>
      <c r="H191" s="28" t="str">
        <f t="shared" si="22"/>
        <v xml:space="preserve"> </v>
      </c>
      <c r="I191" s="27"/>
      <c r="J191" s="28" t="b">
        <f t="shared" si="23"/>
        <v>0</v>
      </c>
      <c r="K191" s="28" t="b">
        <f t="shared" si="24"/>
        <v>0</v>
      </c>
      <c r="L191" s="27"/>
      <c r="M191" s="37" t="str">
        <f t="shared" si="25"/>
        <v xml:space="preserve"> </v>
      </c>
      <c r="N191" s="38" t="str">
        <f t="shared" si="26"/>
        <v/>
      </c>
      <c r="O191" s="24" t="str">
        <f t="shared" si="27"/>
        <v xml:space="preserve"> </v>
      </c>
    </row>
    <row r="192" spans="1:15" x14ac:dyDescent="0.15">
      <c r="A192" s="6">
        <v>185</v>
      </c>
      <c r="B192" s="13"/>
      <c r="C192" s="13"/>
      <c r="D192" s="26"/>
      <c r="E192" s="27" t="s">
        <v>5</v>
      </c>
      <c r="F192" s="28" t="str">
        <f t="shared" si="20"/>
        <v xml:space="preserve"> </v>
      </c>
      <c r="G192" s="28" t="str">
        <f t="shared" si="21"/>
        <v xml:space="preserve"> </v>
      </c>
      <c r="H192" s="28" t="str">
        <f t="shared" si="22"/>
        <v xml:space="preserve"> </v>
      </c>
      <c r="I192" s="27"/>
      <c r="J192" s="28" t="b">
        <f t="shared" si="23"/>
        <v>0</v>
      </c>
      <c r="K192" s="28" t="b">
        <f t="shared" si="24"/>
        <v>0</v>
      </c>
      <c r="L192" s="27"/>
      <c r="M192" s="37" t="str">
        <f t="shared" si="25"/>
        <v xml:space="preserve"> </v>
      </c>
      <c r="N192" s="38" t="str">
        <f t="shared" si="26"/>
        <v/>
      </c>
      <c r="O192" s="24" t="str">
        <f t="shared" si="27"/>
        <v xml:space="preserve"> </v>
      </c>
    </row>
    <row r="193" spans="1:15" x14ac:dyDescent="0.15">
      <c r="A193" s="6">
        <v>186</v>
      </c>
      <c r="B193" s="13"/>
      <c r="C193" s="13"/>
      <c r="D193" s="26"/>
      <c r="E193" s="27" t="s">
        <v>5</v>
      </c>
      <c r="F193" s="28" t="str">
        <f t="shared" si="20"/>
        <v xml:space="preserve"> </v>
      </c>
      <c r="G193" s="28" t="str">
        <f t="shared" si="21"/>
        <v xml:space="preserve"> </v>
      </c>
      <c r="H193" s="28" t="str">
        <f t="shared" si="22"/>
        <v xml:space="preserve"> </v>
      </c>
      <c r="I193" s="27"/>
      <c r="J193" s="28" t="b">
        <f t="shared" si="23"/>
        <v>0</v>
      </c>
      <c r="K193" s="28" t="b">
        <f t="shared" si="24"/>
        <v>0</v>
      </c>
      <c r="L193" s="27"/>
      <c r="M193" s="37" t="str">
        <f t="shared" si="25"/>
        <v xml:space="preserve"> </v>
      </c>
      <c r="N193" s="38" t="str">
        <f t="shared" si="26"/>
        <v/>
      </c>
      <c r="O193" s="24" t="str">
        <f t="shared" si="27"/>
        <v xml:space="preserve"> </v>
      </c>
    </row>
    <row r="194" spans="1:15" x14ac:dyDescent="0.15">
      <c r="A194" s="6">
        <v>187</v>
      </c>
      <c r="B194" s="13"/>
      <c r="C194" s="13"/>
      <c r="D194" s="26"/>
      <c r="E194" s="27" t="s">
        <v>5</v>
      </c>
      <c r="F194" s="28" t="str">
        <f t="shared" si="20"/>
        <v xml:space="preserve"> </v>
      </c>
      <c r="G194" s="28" t="str">
        <f t="shared" si="21"/>
        <v xml:space="preserve"> </v>
      </c>
      <c r="H194" s="28" t="str">
        <f t="shared" si="22"/>
        <v xml:space="preserve"> </v>
      </c>
      <c r="I194" s="27"/>
      <c r="J194" s="28" t="b">
        <f t="shared" si="23"/>
        <v>0</v>
      </c>
      <c r="K194" s="28" t="b">
        <f t="shared" si="24"/>
        <v>0</v>
      </c>
      <c r="L194" s="27"/>
      <c r="M194" s="37" t="str">
        <f t="shared" si="25"/>
        <v xml:space="preserve"> </v>
      </c>
      <c r="N194" s="38" t="str">
        <f t="shared" si="26"/>
        <v/>
      </c>
      <c r="O194" s="24" t="str">
        <f t="shared" si="27"/>
        <v xml:space="preserve"> </v>
      </c>
    </row>
    <row r="195" spans="1:15" x14ac:dyDescent="0.15">
      <c r="A195" s="6">
        <v>188</v>
      </c>
      <c r="B195" s="13"/>
      <c r="C195" s="13"/>
      <c r="D195" s="26"/>
      <c r="E195" s="27" t="s">
        <v>5</v>
      </c>
      <c r="F195" s="28" t="str">
        <f t="shared" si="20"/>
        <v xml:space="preserve"> </v>
      </c>
      <c r="G195" s="28" t="str">
        <f t="shared" si="21"/>
        <v xml:space="preserve"> </v>
      </c>
      <c r="H195" s="28" t="str">
        <f t="shared" si="22"/>
        <v xml:space="preserve"> </v>
      </c>
      <c r="I195" s="27"/>
      <c r="J195" s="28" t="b">
        <f t="shared" si="23"/>
        <v>0</v>
      </c>
      <c r="K195" s="28" t="b">
        <f t="shared" si="24"/>
        <v>0</v>
      </c>
      <c r="L195" s="27"/>
      <c r="M195" s="37" t="str">
        <f t="shared" si="25"/>
        <v xml:space="preserve"> </v>
      </c>
      <c r="N195" s="38" t="str">
        <f t="shared" si="26"/>
        <v/>
      </c>
      <c r="O195" s="24" t="str">
        <f t="shared" si="27"/>
        <v xml:space="preserve"> </v>
      </c>
    </row>
    <row r="196" spans="1:15" x14ac:dyDescent="0.15">
      <c r="A196" s="6">
        <v>189</v>
      </c>
      <c r="B196" s="13"/>
      <c r="C196" s="13"/>
      <c r="D196" s="26"/>
      <c r="E196" s="27" t="s">
        <v>5</v>
      </c>
      <c r="F196" s="28" t="str">
        <f t="shared" si="20"/>
        <v xml:space="preserve"> </v>
      </c>
      <c r="G196" s="28" t="str">
        <f t="shared" si="21"/>
        <v xml:space="preserve"> </v>
      </c>
      <c r="H196" s="28" t="str">
        <f t="shared" si="22"/>
        <v xml:space="preserve"> </v>
      </c>
      <c r="I196" s="27"/>
      <c r="J196" s="28" t="b">
        <f t="shared" si="23"/>
        <v>0</v>
      </c>
      <c r="K196" s="28" t="b">
        <f t="shared" si="24"/>
        <v>0</v>
      </c>
      <c r="L196" s="27"/>
      <c r="M196" s="37" t="str">
        <f t="shared" si="25"/>
        <v xml:space="preserve"> </v>
      </c>
      <c r="N196" s="38" t="str">
        <f t="shared" si="26"/>
        <v/>
      </c>
      <c r="O196" s="24" t="str">
        <f t="shared" si="27"/>
        <v xml:space="preserve"> </v>
      </c>
    </row>
    <row r="197" spans="1:15" x14ac:dyDescent="0.15">
      <c r="A197" s="6">
        <v>190</v>
      </c>
      <c r="B197" s="13"/>
      <c r="C197" s="13"/>
      <c r="D197" s="26"/>
      <c r="E197" s="27" t="s">
        <v>5</v>
      </c>
      <c r="F197" s="28" t="str">
        <f t="shared" si="20"/>
        <v xml:space="preserve"> </v>
      </c>
      <c r="G197" s="28" t="str">
        <f t="shared" si="21"/>
        <v xml:space="preserve"> </v>
      </c>
      <c r="H197" s="28" t="str">
        <f t="shared" si="22"/>
        <v xml:space="preserve"> </v>
      </c>
      <c r="I197" s="27"/>
      <c r="J197" s="28" t="b">
        <f t="shared" si="23"/>
        <v>0</v>
      </c>
      <c r="K197" s="28" t="b">
        <f t="shared" si="24"/>
        <v>0</v>
      </c>
      <c r="L197" s="27"/>
      <c r="M197" s="37" t="str">
        <f t="shared" si="25"/>
        <v xml:space="preserve"> </v>
      </c>
      <c r="N197" s="38" t="str">
        <f t="shared" si="26"/>
        <v/>
      </c>
      <c r="O197" s="24" t="str">
        <f t="shared" si="27"/>
        <v xml:space="preserve"> </v>
      </c>
    </row>
    <row r="198" spans="1:15" x14ac:dyDescent="0.15">
      <c r="A198" s="6">
        <v>191</v>
      </c>
      <c r="B198" s="13"/>
      <c r="C198" s="13"/>
      <c r="D198" s="26"/>
      <c r="E198" s="27" t="s">
        <v>5</v>
      </c>
      <c r="F198" s="28" t="str">
        <f t="shared" si="20"/>
        <v xml:space="preserve"> </v>
      </c>
      <c r="G198" s="28" t="str">
        <f t="shared" si="21"/>
        <v xml:space="preserve"> </v>
      </c>
      <c r="H198" s="28" t="str">
        <f t="shared" si="22"/>
        <v xml:space="preserve"> </v>
      </c>
      <c r="I198" s="27"/>
      <c r="J198" s="28" t="b">
        <f t="shared" si="23"/>
        <v>0</v>
      </c>
      <c r="K198" s="28" t="b">
        <f t="shared" si="24"/>
        <v>0</v>
      </c>
      <c r="L198" s="27"/>
      <c r="M198" s="37" t="str">
        <f t="shared" si="25"/>
        <v xml:space="preserve"> </v>
      </c>
      <c r="N198" s="38" t="str">
        <f t="shared" si="26"/>
        <v/>
      </c>
      <c r="O198" s="24" t="str">
        <f t="shared" si="27"/>
        <v xml:space="preserve"> </v>
      </c>
    </row>
    <row r="199" spans="1:15" x14ac:dyDescent="0.15">
      <c r="A199" s="6">
        <v>192</v>
      </c>
      <c r="B199" s="13"/>
      <c r="C199" s="13"/>
      <c r="D199" s="26"/>
      <c r="E199" s="27" t="s">
        <v>5</v>
      </c>
      <c r="F199" s="28" t="str">
        <f t="shared" si="20"/>
        <v xml:space="preserve"> </v>
      </c>
      <c r="G199" s="28" t="str">
        <f t="shared" si="21"/>
        <v xml:space="preserve"> </v>
      </c>
      <c r="H199" s="28" t="str">
        <f t="shared" si="22"/>
        <v xml:space="preserve"> </v>
      </c>
      <c r="I199" s="27"/>
      <c r="J199" s="28" t="b">
        <f t="shared" si="23"/>
        <v>0</v>
      </c>
      <c r="K199" s="28" t="b">
        <f t="shared" si="24"/>
        <v>0</v>
      </c>
      <c r="L199" s="27"/>
      <c r="M199" s="37" t="str">
        <f t="shared" si="25"/>
        <v xml:space="preserve"> </v>
      </c>
      <c r="N199" s="38" t="str">
        <f t="shared" si="26"/>
        <v/>
      </c>
      <c r="O199" s="24" t="str">
        <f t="shared" si="27"/>
        <v xml:space="preserve"> </v>
      </c>
    </row>
    <row r="200" spans="1:15" x14ac:dyDescent="0.15">
      <c r="A200" s="6">
        <v>193</v>
      </c>
      <c r="B200" s="13"/>
      <c r="C200" s="13"/>
      <c r="D200" s="26"/>
      <c r="E200" s="27" t="s">
        <v>5</v>
      </c>
      <c r="F200" s="28" t="str">
        <f t="shared" si="20"/>
        <v xml:space="preserve"> </v>
      </c>
      <c r="G200" s="28" t="str">
        <f t="shared" si="21"/>
        <v xml:space="preserve"> </v>
      </c>
      <c r="H200" s="28" t="str">
        <f t="shared" si="22"/>
        <v xml:space="preserve"> </v>
      </c>
      <c r="I200" s="27"/>
      <c r="J200" s="28" t="b">
        <f t="shared" si="23"/>
        <v>0</v>
      </c>
      <c r="K200" s="28" t="b">
        <f t="shared" si="24"/>
        <v>0</v>
      </c>
      <c r="L200" s="27"/>
      <c r="M200" s="37" t="str">
        <f t="shared" si="25"/>
        <v xml:space="preserve"> </v>
      </c>
      <c r="N200" s="38" t="str">
        <f t="shared" si="26"/>
        <v/>
      </c>
      <c r="O200" s="24" t="str">
        <f t="shared" si="27"/>
        <v xml:space="preserve"> </v>
      </c>
    </row>
    <row r="201" spans="1:15" x14ac:dyDescent="0.15">
      <c r="A201" s="6">
        <v>194</v>
      </c>
      <c r="B201" s="13"/>
      <c r="C201" s="13"/>
      <c r="D201" s="26"/>
      <c r="E201" s="27" t="s">
        <v>5</v>
      </c>
      <c r="F201" s="28" t="str">
        <f t="shared" ref="F201:F207" si="28">IF(AND(E201="男性",OR(D201=1,D201=2)),61,IF(AND(E201="男性",OR(D201=3,D201=4,D201=5)),54.8,IF(AND(E201="女性",OR(D201=1,D201=2)),59.7,IF(AND(E201="女性",OR(D201=3,D201=4,D201=5)),52.2," "))))</f>
        <v xml:space="preserve"> </v>
      </c>
      <c r="G201" s="28" t="str">
        <f t="shared" ref="G201:G207" si="29">IF(OR(D201=1,D201=2),1.35,IF(OR(D201=3,D201=4,D201=5),1.45," "))</f>
        <v xml:space="preserve"> </v>
      </c>
      <c r="H201" s="28" t="str">
        <f t="shared" ref="H201:H207" si="30">IF(AND(E201="男性",OR(D201=1,D201=2)),20,IF(AND(E201="男性",OR(D201=3,D201=4,D201=5)),10,IF(AND(E201="女性",OR(D201=1,D201=2)),15,IF(AND(E201="女性",OR(D201=3,D201=4,D201=5)),10," "))))</f>
        <v xml:space="preserve"> </v>
      </c>
      <c r="I201" s="27"/>
      <c r="J201" s="28" t="b">
        <f t="shared" ref="J201:J207" si="31">IF(E201="男性",IF(AND(I201&gt;=70,I201&lt;71),$Z$5,IF(AND(I201&gt;=71,I201&lt;72),$Z$7,IF(AND(I201&gt;=72,I201&lt;73),$Z$8,IF(AND(I201&gt;=73,I201&lt;74),$Z$9,IF(AND(I201&gt;=74,I201&lt;75),$Z$10,IF(AND(I201&gt;=75,I201&lt;76),$Z$11,IF(AND(I201&gt;=76,I201&lt;77),$Z$12,IF(AND(I201&gt;=77,I201&lt;78),$Z$13,IF(AND(I201&gt;=78,I201&lt;79),$Z$14,IF(AND(I201&gt;=79,I201&lt;80),$Z$15,IF(AND(I201&gt;=80,I201&lt;81),$Z$16,IF(AND(I201&gt;=81,I201&lt;82),$Z$17,IF(AND(I201&gt;=82,I201&lt;83),$Z$18,IF(AND(I201&gt;=83,I201&lt;84),$Z$19,IF(AND(I201&gt;=84,I201&lt;85),$Z$20,IF(AND(I201&gt;=85,I201&lt;86),$Z$21,IF(AND(I201&gt;=86,I201&lt;87),$Z$22,IF(AND(I201&gt;=87,I201&lt;88),$Z$23,IF(AND(I201&gt;=88,I201&lt;89),$Z$24,IF(AND(I201&gt;=89,I201&lt;90),$Z$25,IF(AND(I201&gt;=90,I201&lt;91),$Z$26,IF(AND(I201&gt;=91,I201&lt;92),$Z$27,IF(AND(I201&gt;=92,I201&lt;93),$Z$28,IF(AND(I201&gt;=93,I201&lt;94),$Z$29,IF(AND(I201&gt;=94,I201&lt;95),$Z$30,IF(AND(I201&gt;=95,I201&lt;96),$Z$31,IF(AND(I201&gt;=96,I201&lt;97),$Z$32,IF(AND(I201&gt;=97,I201&lt;98),$Z$33,IF(AND(I201&gt;=98,I201&lt;99),$Z$34,IF(AND(I201&gt;=99,I201&lt;100),$Z$35,IF(AND(I201&gt;=100,I201&lt;101),$Z$36,IF(AND(I201&gt;=101,I201&lt;102),$Z$37,IF(AND(I201&gt;=102,I201&lt;103),$Z$38,IF(AND(I201&gt;=103,I201&lt;104),$Z$39,IF(AND(I201&gt;=104,I201&lt;105),$Z$40,IF(AND(I201&gt;=105,I201&lt;106),$Z$41,IF(AND(I201&gt;=106,I201&lt;107),$Z$42,IF(AND(I201&gt;=107,I201&lt;108),$Z$43,IF(AND(I201&gt;=108,I201&lt;109),$Z$44,IF(AND(I201&gt;=109,I201&lt;110),$Z$45,IF(AND(I201&gt;=110,I201&lt;111),$Z$46,IF(AND(I201&gt;=111,I201&lt;112),$Z$47,IF(AND(I201&gt;=112,I201&lt;113),$Z$48,IF(AND(I201&gt;=113,I201&lt;114),$Z$49,IF(AND(I201&gt;=114,I201&lt;115),$Z$50,IF(AND(I201&gt;=115,I201&lt;116),$Z$51,IF(AND(I201&gt;=116,I201&lt;117),$Z$52,IF(AND(I201&gt;=117,I201&lt;118),$Z$53,IF(AND(I201&gt;=118,I201&lt;119),$Z$54,IF(AND(I201&gt;=119,I201&lt;120),$Z$55," ")))))))))))))))))))))))))))))))))))))))))))))))))))</f>
        <v>0</v>
      </c>
      <c r="K201" s="28" t="b">
        <f t="shared" ref="K201:K207" si="32">IF(E201="女性",IF(AND(I201&gt;=70,I201&lt;71),$AC$5,IF(AND(I201&gt;=71,I201&lt;72),$AC$7,IF(AND(I201&gt;=72,I201&lt;73),$AC$8,IF(AND(I201&gt;=73,I201&lt;74),$AC$9,IF(AND(I201&gt;=74,I201&lt;75),$AC$10,IF(AND(I201&gt;=75,I201&lt;76),$AC$11,IF(AND(I201&gt;=76,I201&lt;77),$AC$12,IF(AND(I201&gt;=77,I201&lt;78),$AC$13,IF(AND(I201&gt;=78,I201&lt;79),$AC$14,IF(AND(I201&gt;=79,I201&lt;80),$AC$15,IF(AND(I201&gt;=80,I201&lt;81),$AC$16,IF(AND(I201&gt;=81,I201&lt;82),$AC$17,IF(AND(I201&gt;=82,I201&lt;83),$AC$18,IF(AND(I201&gt;=83,I201&lt;84),$AC$19,IF(AND(I201&gt;=84,I201&lt;85),$AC$20,IF(AND(I201&gt;=85,I201&lt;86),$AC$21,IF(AND(I201&gt;=86,I201&lt;87),$AC$22,IF(AND(I201&gt;=87,I201&lt;88),$AC$23,IF(AND(I201&gt;=88,I201&lt;89),$AC$24,IF(AND(I201&gt;=89,I201&lt;90),$AC$25,IF(AND(I201&gt;=90,I201&lt;91),$AC$26,IF(AND(I201&gt;=91,I201&lt;92),$AC$27,IF(AND(I201&gt;=92,I201&lt;93),$AC$28,IF(AND(I201&gt;=93,I201&lt;94),$AC$29,IF(AND(I201&gt;=94,I201&lt;95),$AC$30,IF(AND(I201&gt;=95,I201&lt;96),$AC$31,IF(AND(I201&gt;=96,I201&lt;97),$AC$32,IF(AND(I201&gt;=97,I201&lt;98),$AC$33,IF(AND(I201&gt;=98,I201&lt;99),$AC$34,IF(AND(I201&gt;=99,I201&lt;100),$AC$35,IF(AND(I201&gt;=100,I201&lt;101),$AC$36,IF(AND(I201&gt;=101,I201&lt;102),$AC$37,IF(AND(I201&gt;=102,I201&lt;103),$AC$38,IF(AND(I201&gt;=103,I201&lt;104),$AC$39,IF(AND(I201&gt;=104,I201&lt;105),$AC$40,IF(AND(I201&gt;=105,I201&lt;106),$AC$41,IF(AND(I201&gt;=106,I201&lt;107),$AC$42,IF(AND(I201&gt;=107,I201&lt;108),$AC$43,IF(AND(I201&gt;=108,I201&lt;109),$AC$44,IF(AND(I201&gt;=109,I201&lt;110),$AC$45,IF(AND(I201&gt;=110,I201&lt;111),$AC$46,IF(AND(I201&gt;=111,I201&lt;112),$AC$47,IF(AND(I201&gt;=112,I201&lt;113),$AC$48,IF(AND(I201&gt;=113,I201&lt;114),$AC$49,IF(AND(I201&gt;=114,I201&lt;115),$AC$50,IF(AND(I201&gt;=115,I201&lt;116),$AC$51,IF(AND(I201&gt;=116,I201&lt;117),$AC$52,IF(AND(I201&gt;=117,I201&lt;118),$AC$53,IF(AND(I201&gt;=118,I201&lt;119),$AC$54,IF(AND(I201&gt;=119,I201&lt;120),$AC$55," ")))))))))))))))))))))))))))))))))))))))))))))))))))</f>
        <v>0</v>
      </c>
      <c r="L201" s="27"/>
      <c r="M201" s="37" t="str">
        <f t="shared" ref="M201:M207" si="33">IF(L201&gt;0,(L201*F201*G201)+H201," ")</f>
        <v xml:space="preserve"> </v>
      </c>
      <c r="N201" s="38" t="str">
        <f t="shared" ref="N201:N206" si="34">IF(D201="","",ROUND(M201,-2))</f>
        <v/>
      </c>
      <c r="O201" s="24" t="str">
        <f t="shared" ref="O201:O207" si="35">IF(E201="男性",(L201-J201)/J201*100,IF(E201="女性",(L201-K201)/K201*100," "))</f>
        <v xml:space="preserve"> </v>
      </c>
    </row>
    <row r="202" spans="1:15" x14ac:dyDescent="0.15">
      <c r="A202" s="6">
        <v>195</v>
      </c>
      <c r="B202" s="13"/>
      <c r="C202" s="13"/>
      <c r="D202" s="26"/>
      <c r="E202" s="27" t="s">
        <v>5</v>
      </c>
      <c r="F202" s="28" t="str">
        <f t="shared" si="28"/>
        <v xml:space="preserve"> </v>
      </c>
      <c r="G202" s="28" t="str">
        <f t="shared" si="29"/>
        <v xml:space="preserve"> </v>
      </c>
      <c r="H202" s="28" t="str">
        <f t="shared" si="30"/>
        <v xml:space="preserve"> </v>
      </c>
      <c r="I202" s="27"/>
      <c r="J202" s="28" t="b">
        <f t="shared" si="31"/>
        <v>0</v>
      </c>
      <c r="K202" s="28" t="b">
        <f t="shared" si="32"/>
        <v>0</v>
      </c>
      <c r="L202" s="27"/>
      <c r="M202" s="37" t="str">
        <f t="shared" si="33"/>
        <v xml:space="preserve"> </v>
      </c>
      <c r="N202" s="38" t="str">
        <f t="shared" si="34"/>
        <v/>
      </c>
      <c r="O202" s="24" t="str">
        <f t="shared" si="35"/>
        <v xml:space="preserve"> </v>
      </c>
    </row>
    <row r="203" spans="1:15" x14ac:dyDescent="0.15">
      <c r="A203" s="6">
        <v>196</v>
      </c>
      <c r="B203" s="13"/>
      <c r="C203" s="13"/>
      <c r="D203" s="26"/>
      <c r="E203" s="27" t="s">
        <v>5</v>
      </c>
      <c r="F203" s="28" t="str">
        <f t="shared" si="28"/>
        <v xml:space="preserve"> </v>
      </c>
      <c r="G203" s="28" t="str">
        <f t="shared" si="29"/>
        <v xml:space="preserve"> </v>
      </c>
      <c r="H203" s="28" t="str">
        <f t="shared" si="30"/>
        <v xml:space="preserve"> </v>
      </c>
      <c r="I203" s="27"/>
      <c r="J203" s="28" t="b">
        <f t="shared" si="31"/>
        <v>0</v>
      </c>
      <c r="K203" s="28" t="b">
        <f t="shared" si="32"/>
        <v>0</v>
      </c>
      <c r="L203" s="27"/>
      <c r="M203" s="37" t="str">
        <f t="shared" si="33"/>
        <v xml:space="preserve"> </v>
      </c>
      <c r="N203" s="38" t="str">
        <f t="shared" si="34"/>
        <v/>
      </c>
      <c r="O203" s="24" t="str">
        <f t="shared" si="35"/>
        <v xml:space="preserve"> </v>
      </c>
    </row>
    <row r="204" spans="1:15" x14ac:dyDescent="0.15">
      <c r="A204" s="6">
        <v>197</v>
      </c>
      <c r="B204" s="13"/>
      <c r="C204" s="13"/>
      <c r="D204" s="26"/>
      <c r="E204" s="27" t="s">
        <v>5</v>
      </c>
      <c r="F204" s="28" t="str">
        <f t="shared" si="28"/>
        <v xml:space="preserve"> </v>
      </c>
      <c r="G204" s="28" t="str">
        <f t="shared" si="29"/>
        <v xml:space="preserve"> </v>
      </c>
      <c r="H204" s="28" t="str">
        <f t="shared" si="30"/>
        <v xml:space="preserve"> </v>
      </c>
      <c r="I204" s="27"/>
      <c r="J204" s="28" t="b">
        <f t="shared" si="31"/>
        <v>0</v>
      </c>
      <c r="K204" s="28" t="b">
        <f t="shared" si="32"/>
        <v>0</v>
      </c>
      <c r="L204" s="27"/>
      <c r="M204" s="37" t="str">
        <f t="shared" si="33"/>
        <v xml:space="preserve"> </v>
      </c>
      <c r="N204" s="38" t="str">
        <f t="shared" si="34"/>
        <v/>
      </c>
      <c r="O204" s="24" t="str">
        <f t="shared" si="35"/>
        <v xml:space="preserve"> </v>
      </c>
    </row>
    <row r="205" spans="1:15" x14ac:dyDescent="0.15">
      <c r="A205" s="6">
        <v>198</v>
      </c>
      <c r="B205" s="13"/>
      <c r="C205" s="13"/>
      <c r="D205" s="26"/>
      <c r="E205" s="27" t="s">
        <v>5</v>
      </c>
      <c r="F205" s="28" t="str">
        <f t="shared" si="28"/>
        <v xml:space="preserve"> </v>
      </c>
      <c r="G205" s="28" t="str">
        <f t="shared" si="29"/>
        <v xml:space="preserve"> </v>
      </c>
      <c r="H205" s="28" t="str">
        <f t="shared" si="30"/>
        <v xml:space="preserve"> </v>
      </c>
      <c r="I205" s="27"/>
      <c r="J205" s="28" t="b">
        <f t="shared" si="31"/>
        <v>0</v>
      </c>
      <c r="K205" s="28" t="b">
        <f t="shared" si="32"/>
        <v>0</v>
      </c>
      <c r="L205" s="27"/>
      <c r="M205" s="37" t="str">
        <f t="shared" si="33"/>
        <v xml:space="preserve"> </v>
      </c>
      <c r="N205" s="38" t="str">
        <f t="shared" si="34"/>
        <v/>
      </c>
      <c r="O205" s="24" t="str">
        <f t="shared" si="35"/>
        <v xml:space="preserve"> </v>
      </c>
    </row>
    <row r="206" spans="1:15" x14ac:dyDescent="0.15">
      <c r="A206" s="6">
        <v>199</v>
      </c>
      <c r="B206" s="13"/>
      <c r="C206" s="13"/>
      <c r="D206" s="26"/>
      <c r="E206" s="27" t="s">
        <v>5</v>
      </c>
      <c r="F206" s="28" t="str">
        <f t="shared" si="28"/>
        <v xml:space="preserve"> </v>
      </c>
      <c r="G206" s="28" t="str">
        <f t="shared" si="29"/>
        <v xml:space="preserve"> </v>
      </c>
      <c r="H206" s="28" t="str">
        <f t="shared" si="30"/>
        <v xml:space="preserve"> </v>
      </c>
      <c r="I206" s="27"/>
      <c r="J206" s="28" t="b">
        <f t="shared" si="31"/>
        <v>0</v>
      </c>
      <c r="K206" s="28" t="b">
        <f t="shared" si="32"/>
        <v>0</v>
      </c>
      <c r="L206" s="27"/>
      <c r="M206" s="37" t="str">
        <f t="shared" si="33"/>
        <v xml:space="preserve"> </v>
      </c>
      <c r="N206" s="38" t="str">
        <f t="shared" si="34"/>
        <v/>
      </c>
      <c r="O206" s="24" t="str">
        <f t="shared" si="35"/>
        <v xml:space="preserve"> </v>
      </c>
    </row>
    <row r="207" spans="1:15" x14ac:dyDescent="0.15">
      <c r="A207" s="6">
        <v>200</v>
      </c>
      <c r="B207" s="13"/>
      <c r="C207" s="13"/>
      <c r="D207" s="26"/>
      <c r="E207" s="27" t="s">
        <v>5</v>
      </c>
      <c r="F207" s="28" t="str">
        <f t="shared" si="28"/>
        <v xml:space="preserve"> </v>
      </c>
      <c r="G207" s="28" t="str">
        <f t="shared" si="29"/>
        <v xml:space="preserve"> </v>
      </c>
      <c r="H207" s="28" t="str">
        <f t="shared" si="30"/>
        <v xml:space="preserve"> </v>
      </c>
      <c r="I207" s="27"/>
      <c r="J207" s="28" t="b">
        <f t="shared" si="31"/>
        <v>0</v>
      </c>
      <c r="K207" s="28" t="b">
        <f t="shared" si="32"/>
        <v>0</v>
      </c>
      <c r="L207" s="27"/>
      <c r="M207" s="37" t="str">
        <f t="shared" si="33"/>
        <v xml:space="preserve"> </v>
      </c>
      <c r="N207" s="38" t="str">
        <f>IF(D207="","",ROUND(M207,-2))</f>
        <v/>
      </c>
      <c r="O207" s="24" t="str">
        <f t="shared" si="35"/>
        <v xml:space="preserve"> </v>
      </c>
    </row>
  </sheetData>
  <sheetProtection sheet="1" objects="1" scenarios="1"/>
  <mergeCells count="7">
    <mergeCell ref="N2:O2"/>
    <mergeCell ref="J7:K7"/>
    <mergeCell ref="Q9:R9"/>
    <mergeCell ref="Q16:R16"/>
    <mergeCell ref="B4:R4"/>
    <mergeCell ref="B5:R5"/>
    <mergeCell ref="B6:R6"/>
  </mergeCells>
  <phoneticPr fontId="1"/>
  <conditionalFormatting sqref="O8:O207">
    <cfRule type="cellIs" dxfId="7" priority="2" operator="greaterThanOrEqual">
      <formula>30</formula>
    </cfRule>
    <cfRule type="cellIs" dxfId="6" priority="3" operator="between">
      <formula>20</formula>
      <formula>29.99</formula>
    </cfRule>
    <cfRule type="cellIs" dxfId="5" priority="4" operator="between">
      <formula>15</formula>
      <formula>19.99</formula>
    </cfRule>
    <cfRule type="cellIs" dxfId="4" priority="6" operator="between">
      <formula>-15</formula>
      <formula>-19.99</formula>
    </cfRule>
    <cfRule type="cellIs" dxfId="3" priority="13" operator="lessThanOrEqual">
      <formula>-20</formula>
    </cfRule>
  </conditionalFormatting>
  <conditionalFormatting sqref="R20">
    <cfRule type="cellIs" dxfId="2" priority="10" operator="greaterThan">
      <formula>0</formula>
    </cfRule>
  </conditionalFormatting>
  <conditionalFormatting sqref="R36">
    <cfRule type="cellIs" dxfId="1" priority="9" operator="greaterThan">
      <formula>0</formula>
    </cfRule>
  </conditionalFormatting>
  <conditionalFormatting sqref="I8:I207">
    <cfRule type="cellIs" dxfId="0" priority="5" operator="greaterThanOrEqual">
      <formula>120</formula>
    </cfRule>
  </conditionalFormatting>
  <conditionalFormatting sqref="O1 O7:O1048576">
    <cfRule type="containsBlanks" priority="1" stopIfTrue="1">
      <formula>LEN(TRIM(O1))=0</formula>
    </cfRule>
  </conditionalFormatting>
  <dataValidations count="3">
    <dataValidation type="list" allowBlank="1" showInputMessage="1" showErrorMessage="1" sqref="E8:E207">
      <formula1>"男性,女性"</formula1>
    </dataValidation>
    <dataValidation type="custom" allowBlank="1" showInputMessage="1" showErrorMessage="1" sqref="D7">
      <formula1>"1,2,3"</formula1>
    </dataValidation>
    <dataValidation type="whole" imeMode="halfAlpha" allowBlank="1" showInputMessage="1" showErrorMessage="1" sqref="D8:D207">
      <formula1>3</formula1>
      <formula2>5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1-2歳児用 </vt:lpstr>
      <vt:lpstr>3-5歳児用</vt:lpstr>
    </vt:vector>
  </TitlesOfParts>
  <Company>奈良県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企画部情報政策課</cp:lastModifiedBy>
  <cp:lastPrinted>2017-08-17T05:19:59Z</cp:lastPrinted>
  <dcterms:created xsi:type="dcterms:W3CDTF">2009-03-17T04:14:50Z</dcterms:created>
  <dcterms:modified xsi:type="dcterms:W3CDTF">2020-09-01T10:45:03Z</dcterms:modified>
</cp:coreProperties>
</file>